
<file path=[Content_Types].xml><?xml version="1.0" encoding="utf-8"?>
<Types xmlns="http://schemas.openxmlformats.org/package/2006/content-types">
  <Override PartName="/xl/chartsheets/sheet17.xml" ContentType="application/vnd.openxmlformats-officedocument.spreadsheetml.chartsheet+xml"/>
  <Override PartName="/xl/charts/chart6.xml" ContentType="application/vnd.openxmlformats-officedocument.drawingml.char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heets/sheet13.xml" ContentType="application/vnd.openxmlformats-officedocument.spreadsheetml.chart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chartsheets/sheet11.xml" ContentType="application/vnd.openxmlformats-officedocument.spreadsheetml.chartsheet+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chartsheets/sheet18.xml" ContentType="application/vnd.openxmlformats-officedocument.spreadsheetml.chart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Override PartName="/xl/chartsheets/sheet14.xml" ContentType="application/vnd.openxmlformats-officedocument.spreadsheetml.chartsheet+xml"/>
  <Override PartName="/xl/worksheets/sheet6.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chartsheets/sheet9.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3945" windowWidth="15330" windowHeight="3990" firstSheet="20" activeTab="23"/>
  </bookViews>
  <sheets>
    <sheet name="a" sheetId="33" r:id="rId1"/>
    <sheet name="b" sheetId="37" r:id="rId2"/>
    <sheet name="c" sheetId="38" r:id="rId3"/>
    <sheet name="d" sheetId="39" r:id="rId4"/>
    <sheet name="e" sheetId="40" r:id="rId5"/>
    <sheet name="f" sheetId="41" r:id="rId6"/>
    <sheet name="g" sheetId="42" r:id="rId7"/>
    <sheet name="h" sheetId="43" r:id="rId8"/>
    <sheet name="i" sheetId="45" r:id="rId9"/>
    <sheet name="j" sheetId="46" r:id="rId10"/>
    <sheet name="k" sheetId="47" r:id="rId11"/>
    <sheet name="l" sheetId="48" r:id="rId12"/>
    <sheet name="m" sheetId="49" r:id="rId13"/>
    <sheet name="n" sheetId="50" r:id="rId14"/>
    <sheet name="o" sheetId="51" r:id="rId15"/>
    <sheet name="P" sheetId="52" r:id="rId16"/>
    <sheet name="q" sheetId="53" r:id="rId17"/>
    <sheet name="r" sheetId="54" r:id="rId18"/>
    <sheet name="CPSLD Ratios 2007-2008" sheetId="28" r:id="rId19"/>
    <sheet name="CPSLD Notes 2007-2008" sheetId="29" r:id="rId20"/>
    <sheet name="Legend" sheetId="31" r:id="rId21"/>
    <sheet name="Table of Contents" sheetId="30" r:id="rId22"/>
    <sheet name="Acknowledgements" sheetId="55" r:id="rId23"/>
    <sheet name="CPSLD Stats 2007-2008" sheetId="1" r:id="rId24"/>
  </sheets>
  <definedNames>
    <definedName name="bx">'CPSLD Stats 2007-2008'!#REF!</definedName>
    <definedName name="_xlnm.Print_Area" localSheetId="23">'CPSLD Stats 2007-2008'!$B$1:$CX$29</definedName>
    <definedName name="_xlnm.Print_Titles" localSheetId="19">'CPSLD Notes 2007-2008'!$1:$2</definedName>
    <definedName name="_xlnm.Print_Titles" localSheetId="23">'CPSLD Stats 2007-2008'!$B:$B,'CPSLD Stats 2007-2008'!$1:$3</definedName>
  </definedNames>
  <calcPr calcId="125725" fullCalcOnLoad="1"/>
</workbook>
</file>

<file path=xl/calcChain.xml><?xml version="1.0" encoding="utf-8"?>
<calcChain xmlns="http://schemas.openxmlformats.org/spreadsheetml/2006/main">
  <c r="AY23" i="1"/>
  <c r="V8"/>
  <c r="X8"/>
  <c r="AE8"/>
  <c r="N8"/>
  <c r="CZ8"/>
  <c r="B9" i="28"/>
  <c r="CH8" i="1"/>
  <c r="CG8"/>
  <c r="DQ8"/>
  <c r="S9" i="28"/>
  <c r="DP8" i="1"/>
  <c r="R9" i="28"/>
  <c r="CF8" i="1"/>
  <c r="DO8"/>
  <c r="Q9" i="28"/>
  <c r="CE8" i="1"/>
  <c r="DN8"/>
  <c r="P9" i="28"/>
  <c r="DM8" i="1"/>
  <c r="O9" i="28"/>
  <c r="AK8" i="1"/>
  <c r="DL8"/>
  <c r="N9" i="28"/>
  <c r="AY8" i="1"/>
  <c r="BB8"/>
  <c r="BC8"/>
  <c r="BE8"/>
  <c r="DJ8"/>
  <c r="L9" i="28"/>
  <c r="DI8" i="1"/>
  <c r="K9" i="28"/>
  <c r="DH8" i="1"/>
  <c r="J9" i="28"/>
  <c r="BI8" i="1"/>
  <c r="DB8"/>
  <c r="D9" i="28"/>
  <c r="DA8" i="1"/>
  <c r="C9" i="28"/>
  <c r="M8" i="1"/>
  <c r="CH19"/>
  <c r="CG19"/>
  <c r="DQ19"/>
  <c r="S20" i="28"/>
  <c r="V19" i="1"/>
  <c r="X19"/>
  <c r="CF19"/>
  <c r="N19"/>
  <c r="DO19"/>
  <c r="Q20" i="28"/>
  <c r="CE19" i="1"/>
  <c r="DN19"/>
  <c r="P20" i="28"/>
  <c r="DM19" i="1"/>
  <c r="O20" i="28"/>
  <c r="AK19" i="1"/>
  <c r="DL19"/>
  <c r="N20" i="28"/>
  <c r="AY19" i="1"/>
  <c r="BB19"/>
  <c r="BC19"/>
  <c r="AE19"/>
  <c r="DJ19"/>
  <c r="L20" i="28"/>
  <c r="DI19" i="1"/>
  <c r="K20" i="28"/>
  <c r="DH19" i="1"/>
  <c r="J20" i="28"/>
  <c r="DA19" i="1"/>
  <c r="C20" i="28"/>
  <c r="CZ19" i="1"/>
  <c r="B20" i="28"/>
  <c r="AK29" i="1"/>
  <c r="CH4"/>
  <c r="CG4"/>
  <c r="DQ4"/>
  <c r="S5" i="28"/>
  <c r="AY4" i="1"/>
  <c r="BB4"/>
  <c r="BC4"/>
  <c r="BE4"/>
  <c r="N4"/>
  <c r="V15"/>
  <c r="X15"/>
  <c r="BI9"/>
  <c r="AE24"/>
  <c r="N25"/>
  <c r="AY29"/>
  <c r="BB29"/>
  <c r="BC29"/>
  <c r="BE29"/>
  <c r="AY28"/>
  <c r="BB28"/>
  <c r="BC28"/>
  <c r="BE28"/>
  <c r="AY27"/>
  <c r="BB27"/>
  <c r="BC27"/>
  <c r="BE27"/>
  <c r="AY26"/>
  <c r="BB26"/>
  <c r="BC26"/>
  <c r="BE26"/>
  <c r="AY25"/>
  <c r="BB25"/>
  <c r="BC25"/>
  <c r="BE25"/>
  <c r="AY24"/>
  <c r="BB24"/>
  <c r="BC24"/>
  <c r="BE24"/>
  <c r="BC23"/>
  <c r="BE23"/>
  <c r="AY22"/>
  <c r="BB22"/>
  <c r="BC22"/>
  <c r="BE22"/>
  <c r="AY21"/>
  <c r="BB21"/>
  <c r="BC21"/>
  <c r="BE21"/>
  <c r="AY20"/>
  <c r="BB20"/>
  <c r="BC20"/>
  <c r="BE20"/>
  <c r="AY18"/>
  <c r="BB18"/>
  <c r="BC18"/>
  <c r="BE18"/>
  <c r="AY17"/>
  <c r="BB17"/>
  <c r="BC17"/>
  <c r="BE17"/>
  <c r="AY16"/>
  <c r="BB16"/>
  <c r="BC16"/>
  <c r="BE16"/>
  <c r="AY15"/>
  <c r="BB15"/>
  <c r="BC15"/>
  <c r="BE15"/>
  <c r="AY14"/>
  <c r="BB14"/>
  <c r="BC14"/>
  <c r="BE14"/>
  <c r="AY13"/>
  <c r="BB13"/>
  <c r="BC13"/>
  <c r="BE13"/>
  <c r="AY12"/>
  <c r="BB12"/>
  <c r="BC12"/>
  <c r="BE12"/>
  <c r="AY11"/>
  <c r="BB11"/>
  <c r="BC11"/>
  <c r="BE11"/>
  <c r="AY10"/>
  <c r="BB10"/>
  <c r="BC10"/>
  <c r="BE10"/>
  <c r="AY9"/>
  <c r="BB9"/>
  <c r="BC9"/>
  <c r="BE9"/>
  <c r="AY7"/>
  <c r="BB7"/>
  <c r="BC7"/>
  <c r="BE7"/>
  <c r="AY6"/>
  <c r="BB6"/>
  <c r="BC6"/>
  <c r="BE6"/>
  <c r="AY5"/>
  <c r="BB5"/>
  <c r="BC5"/>
  <c r="BE5"/>
  <c r="BI29"/>
  <c r="BI28"/>
  <c r="BI27"/>
  <c r="BI26"/>
  <c r="BI25"/>
  <c r="BI23"/>
  <c r="BI22"/>
  <c r="BI21"/>
  <c r="BI20"/>
  <c r="BI18"/>
  <c r="BI17"/>
  <c r="BI16"/>
  <c r="BI15"/>
  <c r="BI14"/>
  <c r="BI13"/>
  <c r="BI12"/>
  <c r="BI11"/>
  <c r="BI10"/>
  <c r="BI7"/>
  <c r="BI6"/>
  <c r="BI5"/>
  <c r="AE29"/>
  <c r="N29"/>
  <c r="CZ29"/>
  <c r="B30" i="28"/>
  <c r="N28" i="1"/>
  <c r="AE28"/>
  <c r="CZ28"/>
  <c r="N27"/>
  <c r="AE27"/>
  <c r="CZ27"/>
  <c r="AE26"/>
  <c r="N26"/>
  <c r="CZ26"/>
  <c r="AE25"/>
  <c r="CZ25"/>
  <c r="N24"/>
  <c r="CZ24"/>
  <c r="N23"/>
  <c r="AE23"/>
  <c r="CZ23"/>
  <c r="B24" i="28"/>
  <c r="N22" i="1"/>
  <c r="AE22"/>
  <c r="CZ22"/>
  <c r="N21"/>
  <c r="AE21"/>
  <c r="CZ21"/>
  <c r="B22" i="28"/>
  <c r="N20" i="1"/>
  <c r="AE20"/>
  <c r="CZ20"/>
  <c r="N18"/>
  <c r="AE18"/>
  <c r="CZ18"/>
  <c r="AE17"/>
  <c r="N17"/>
  <c r="CZ17"/>
  <c r="N16"/>
  <c r="AE16"/>
  <c r="CZ16"/>
  <c r="B17" i="28"/>
  <c r="N15" i="1"/>
  <c r="AE15"/>
  <c r="CZ15"/>
  <c r="N14"/>
  <c r="AE14"/>
  <c r="CZ14"/>
  <c r="N13"/>
  <c r="AE13"/>
  <c r="CZ13"/>
  <c r="N12"/>
  <c r="AE12"/>
  <c r="CZ12"/>
  <c r="B13" i="28"/>
  <c r="N11" i="1"/>
  <c r="AE11"/>
  <c r="CZ11"/>
  <c r="N10"/>
  <c r="AE10"/>
  <c r="CZ10"/>
  <c r="B11" i="28"/>
  <c r="N9" i="1"/>
  <c r="AE9"/>
  <c r="CZ9"/>
  <c r="AE7"/>
  <c r="N7"/>
  <c r="CZ7"/>
  <c r="AE6"/>
  <c r="N6"/>
  <c r="CZ6"/>
  <c r="N5"/>
  <c r="AE5"/>
  <c r="CZ5"/>
  <c r="B6" i="28"/>
  <c r="DB29" i="1"/>
  <c r="DA29"/>
  <c r="DB28"/>
  <c r="DA28"/>
  <c r="DB27"/>
  <c r="DA27"/>
  <c r="DB26"/>
  <c r="DA26"/>
  <c r="DB25"/>
  <c r="DA25"/>
  <c r="DB24"/>
  <c r="DA24"/>
  <c r="DB23"/>
  <c r="DA23"/>
  <c r="DB22"/>
  <c r="DA22"/>
  <c r="DB21"/>
  <c r="DA21"/>
  <c r="DB20"/>
  <c r="DA20"/>
  <c r="DB18"/>
  <c r="DA18"/>
  <c r="DB17"/>
  <c r="DA17"/>
  <c r="DB16"/>
  <c r="DA16"/>
  <c r="DB15"/>
  <c r="DA15"/>
  <c r="DB14"/>
  <c r="DA14"/>
  <c r="DB13"/>
  <c r="DA13"/>
  <c r="DB12"/>
  <c r="DA12"/>
  <c r="DB11"/>
  <c r="DA11"/>
  <c r="DB10"/>
  <c r="DA10"/>
  <c r="DB9"/>
  <c r="DA9"/>
  <c r="DB7"/>
  <c r="DA7"/>
  <c r="DB6"/>
  <c r="DA6"/>
  <c r="DB5"/>
  <c r="DA5"/>
  <c r="CH29"/>
  <c r="CG29"/>
  <c r="CF29"/>
  <c r="CE29"/>
  <c r="V29"/>
  <c r="X29"/>
  <c r="M29"/>
  <c r="CH28"/>
  <c r="CG28"/>
  <c r="CF28"/>
  <c r="CE28"/>
  <c r="AK28"/>
  <c r="V28"/>
  <c r="X28"/>
  <c r="M28"/>
  <c r="CH27"/>
  <c r="CG27"/>
  <c r="CF27"/>
  <c r="CE27"/>
  <c r="AK27"/>
  <c r="V27"/>
  <c r="X27"/>
  <c r="M27"/>
  <c r="CH26"/>
  <c r="CG26"/>
  <c r="CF26"/>
  <c r="CE26"/>
  <c r="AK26"/>
  <c r="V26"/>
  <c r="X26"/>
  <c r="M26"/>
  <c r="CH25"/>
  <c r="CG25"/>
  <c r="CF25"/>
  <c r="CE25"/>
  <c r="AK25"/>
  <c r="V25"/>
  <c r="X25"/>
  <c r="M25"/>
  <c r="CH24"/>
  <c r="CG24"/>
  <c r="CF24"/>
  <c r="CE24"/>
  <c r="AK24"/>
  <c r="V24"/>
  <c r="X24"/>
  <c r="CH23"/>
  <c r="CG23"/>
  <c r="CF23"/>
  <c r="CE23"/>
  <c r="AK23"/>
  <c r="V23"/>
  <c r="X23"/>
  <c r="M23"/>
  <c r="CH22"/>
  <c r="CG22"/>
  <c r="CF22"/>
  <c r="CE22"/>
  <c r="AK22"/>
  <c r="V22"/>
  <c r="X22"/>
  <c r="M22"/>
  <c r="CH21"/>
  <c r="CG21"/>
  <c r="CF21"/>
  <c r="CE21"/>
  <c r="AK21"/>
  <c r="V21"/>
  <c r="X21"/>
  <c r="M21"/>
  <c r="CH20"/>
  <c r="CG20"/>
  <c r="CF20"/>
  <c r="CE20"/>
  <c r="AK20"/>
  <c r="V20"/>
  <c r="X20"/>
  <c r="M20"/>
  <c r="CH18"/>
  <c r="CG18"/>
  <c r="CF18"/>
  <c r="CE18"/>
  <c r="AK18"/>
  <c r="V18"/>
  <c r="X18"/>
  <c r="M18"/>
  <c r="CH17"/>
  <c r="CG17"/>
  <c r="CF17"/>
  <c r="CE17"/>
  <c r="V17"/>
  <c r="X17"/>
  <c r="M17"/>
  <c r="CH16"/>
  <c r="CG16"/>
  <c r="CF16"/>
  <c r="CE16"/>
  <c r="AK16"/>
  <c r="V16"/>
  <c r="X16"/>
  <c r="M16"/>
  <c r="CH15"/>
  <c r="CG15"/>
  <c r="CF15"/>
  <c r="CE15"/>
  <c r="AK15"/>
  <c r="M15"/>
  <c r="CH14"/>
  <c r="CG14"/>
  <c r="CF14"/>
  <c r="CE14"/>
  <c r="AK14"/>
  <c r="V14"/>
  <c r="X14"/>
  <c r="M14"/>
  <c r="CH13"/>
  <c r="CG13"/>
  <c r="CF13"/>
  <c r="CE13"/>
  <c r="AK13"/>
  <c r="V13"/>
  <c r="X13"/>
  <c r="M13"/>
  <c r="CH12"/>
  <c r="CG12"/>
  <c r="CF12"/>
  <c r="CE12"/>
  <c r="AK12"/>
  <c r="V12"/>
  <c r="X12"/>
  <c r="M12"/>
  <c r="CH11"/>
  <c r="DQ11"/>
  <c r="CG11"/>
  <c r="CF11"/>
  <c r="DO11"/>
  <c r="CE11"/>
  <c r="AK11"/>
  <c r="V11"/>
  <c r="X11"/>
  <c r="M11"/>
  <c r="CH10"/>
  <c r="DQ10"/>
  <c r="S11" i="28"/>
  <c r="CG10" i="1"/>
  <c r="CF10"/>
  <c r="DO10"/>
  <c r="CE10"/>
  <c r="AK10"/>
  <c r="V10"/>
  <c r="X10"/>
  <c r="M10"/>
  <c r="DH10"/>
  <c r="DI10"/>
  <c r="DJ10"/>
  <c r="DL10"/>
  <c r="DM10"/>
  <c r="DN10"/>
  <c r="DP10"/>
  <c r="DH11"/>
  <c r="DI11"/>
  <c r="DJ11"/>
  <c r="DL11"/>
  <c r="DM11"/>
  <c r="DN11"/>
  <c r="DP11"/>
  <c r="DH12"/>
  <c r="DI12"/>
  <c r="DJ12"/>
  <c r="DL12"/>
  <c r="DM12"/>
  <c r="DN12"/>
  <c r="DO12"/>
  <c r="DP12"/>
  <c r="DQ12"/>
  <c r="DH13"/>
  <c r="DI13"/>
  <c r="DJ13"/>
  <c r="DL13"/>
  <c r="DM13"/>
  <c r="DN13"/>
  <c r="DO13"/>
  <c r="DP13"/>
  <c r="DQ13"/>
  <c r="DH14"/>
  <c r="DI14"/>
  <c r="DJ14"/>
  <c r="DL14"/>
  <c r="DM14"/>
  <c r="DN14"/>
  <c r="DO14"/>
  <c r="DP14"/>
  <c r="DQ14"/>
  <c r="DQ29"/>
  <c r="DP29"/>
  <c r="DO29"/>
  <c r="DN29"/>
  <c r="DM29"/>
  <c r="DL29"/>
  <c r="DJ29"/>
  <c r="DI29"/>
  <c r="DH29"/>
  <c r="DQ28"/>
  <c r="DP28"/>
  <c r="DO28"/>
  <c r="DN28"/>
  <c r="DM28"/>
  <c r="DL28"/>
  <c r="DJ28"/>
  <c r="DI28"/>
  <c r="DH28"/>
  <c r="DQ27"/>
  <c r="DP27"/>
  <c r="DO27"/>
  <c r="DN27"/>
  <c r="DM27"/>
  <c r="DL27"/>
  <c r="DJ27"/>
  <c r="DI27"/>
  <c r="DH27"/>
  <c r="DQ26"/>
  <c r="DP26"/>
  <c r="DO26"/>
  <c r="DN26"/>
  <c r="DM26"/>
  <c r="DL26"/>
  <c r="DJ26"/>
  <c r="DI26"/>
  <c r="DH26"/>
  <c r="DQ25"/>
  <c r="DP25"/>
  <c r="DO25"/>
  <c r="DN25"/>
  <c r="DM25"/>
  <c r="DL25"/>
  <c r="DJ25"/>
  <c r="DI25"/>
  <c r="DH25"/>
  <c r="DQ24"/>
  <c r="DP24"/>
  <c r="DO24"/>
  <c r="DN24"/>
  <c r="DM24"/>
  <c r="DL24"/>
  <c r="DJ24"/>
  <c r="DI24"/>
  <c r="DH24"/>
  <c r="DQ23"/>
  <c r="DO23"/>
  <c r="DN23"/>
  <c r="DM23"/>
  <c r="DL23"/>
  <c r="DJ23"/>
  <c r="DI23"/>
  <c r="DQ22"/>
  <c r="DO22"/>
  <c r="DN22"/>
  <c r="DM22"/>
  <c r="DL22"/>
  <c r="DJ22"/>
  <c r="DI22"/>
  <c r="DQ21"/>
  <c r="DO21"/>
  <c r="DN21"/>
  <c r="DM21"/>
  <c r="DL21"/>
  <c r="DJ21"/>
  <c r="DI21"/>
  <c r="DQ20"/>
  <c r="DO20"/>
  <c r="DN20"/>
  <c r="DM20"/>
  <c r="DL20"/>
  <c r="DJ20"/>
  <c r="DI20"/>
  <c r="DQ18"/>
  <c r="DO18"/>
  <c r="DN18"/>
  <c r="DM18"/>
  <c r="DL18"/>
  <c r="DJ18"/>
  <c r="DI18"/>
  <c r="DQ17"/>
  <c r="DP17"/>
  <c r="DO17"/>
  <c r="DN17"/>
  <c r="DM17"/>
  <c r="DL17"/>
  <c r="DJ17"/>
  <c r="DI17"/>
  <c r="DH17"/>
  <c r="DQ16"/>
  <c r="DP16"/>
  <c r="DO16"/>
  <c r="DN16"/>
  <c r="DM16"/>
  <c r="DL16"/>
  <c r="DJ16"/>
  <c r="DI16"/>
  <c r="DH16"/>
  <c r="DQ15"/>
  <c r="DP15"/>
  <c r="DO15"/>
  <c r="DN15"/>
  <c r="DM15"/>
  <c r="DL15"/>
  <c r="DJ15"/>
  <c r="DI15"/>
  <c r="DH15"/>
  <c r="CH9"/>
  <c r="CG9"/>
  <c r="DQ9"/>
  <c r="V9"/>
  <c r="X9"/>
  <c r="DP9"/>
  <c r="CF9"/>
  <c r="DO9"/>
  <c r="CE9"/>
  <c r="DN9"/>
  <c r="P10" i="28"/>
  <c r="DM9" i="1"/>
  <c r="AK9"/>
  <c r="DL9"/>
  <c r="DJ9"/>
  <c r="DI9"/>
  <c r="DH9"/>
  <c r="CH7"/>
  <c r="CG7"/>
  <c r="DQ7"/>
  <c r="V7"/>
  <c r="X7"/>
  <c r="CF7"/>
  <c r="DO7"/>
  <c r="CE7"/>
  <c r="DN7"/>
  <c r="DM7"/>
  <c r="AK7"/>
  <c r="DL7"/>
  <c r="DJ7"/>
  <c r="DI7"/>
  <c r="CH6"/>
  <c r="CG6"/>
  <c r="DQ6"/>
  <c r="V6"/>
  <c r="X6"/>
  <c r="DP6"/>
  <c r="R7" i="28"/>
  <c r="CF6" i="1"/>
  <c r="DO6"/>
  <c r="Q7" i="28"/>
  <c r="CE6" i="1"/>
  <c r="DN6"/>
  <c r="DM6"/>
  <c r="AK6"/>
  <c r="DL6"/>
  <c r="DJ6"/>
  <c r="DI6"/>
  <c r="DH6"/>
  <c r="CH5"/>
  <c r="CG5"/>
  <c r="DQ5"/>
  <c r="S6" i="28"/>
  <c r="V5" i="1"/>
  <c r="X5"/>
  <c r="CF5"/>
  <c r="DO5"/>
  <c r="CE5"/>
  <c r="DN5"/>
  <c r="DM5"/>
  <c r="AK5"/>
  <c r="DL5"/>
  <c r="N6" i="28"/>
  <c r="DJ5" i="1"/>
  <c r="DI5"/>
  <c r="V4"/>
  <c r="X4"/>
  <c r="CF4"/>
  <c r="DO4"/>
  <c r="CE4"/>
  <c r="DN4"/>
  <c r="P5" i="28"/>
  <c r="DM4" i="1"/>
  <c r="AK4"/>
  <c r="DL4"/>
  <c r="N5" i="28"/>
  <c r="AE4" i="1"/>
  <c r="DJ4"/>
  <c r="L5" i="28"/>
  <c r="DI4" i="1"/>
  <c r="BI4"/>
  <c r="DB4"/>
  <c r="DA4"/>
  <c r="C5" i="28"/>
  <c r="CZ4" i="1"/>
  <c r="M9"/>
  <c r="M7"/>
  <c r="M6"/>
  <c r="M5"/>
  <c r="M4"/>
  <c r="S26" i="28"/>
  <c r="R26"/>
  <c r="Q26"/>
  <c r="P26"/>
  <c r="O26"/>
  <c r="N26"/>
  <c r="L26"/>
  <c r="K26"/>
  <c r="J26"/>
  <c r="D26"/>
  <c r="C26"/>
  <c r="B26"/>
  <c r="B18"/>
  <c r="S18"/>
  <c r="R18"/>
  <c r="Q18"/>
  <c r="P18"/>
  <c r="O18"/>
  <c r="N18"/>
  <c r="L18"/>
  <c r="K18"/>
  <c r="J18"/>
  <c r="D18"/>
  <c r="C18"/>
  <c r="Q5"/>
  <c r="O5"/>
  <c r="K5"/>
  <c r="D5"/>
  <c r="B5"/>
  <c r="J11"/>
  <c r="J10"/>
  <c r="J17"/>
  <c r="J7"/>
  <c r="J15"/>
  <c r="J13"/>
  <c r="J28"/>
  <c r="J25"/>
  <c r="B25"/>
  <c r="B21"/>
  <c r="B7"/>
  <c r="B10"/>
  <c r="C25"/>
  <c r="C28"/>
  <c r="C30"/>
  <c r="C7"/>
  <c r="C13"/>
  <c r="C14"/>
  <c r="C15"/>
  <c r="C17"/>
  <c r="C21"/>
  <c r="C22"/>
  <c r="C19"/>
  <c r="C6"/>
  <c r="C10"/>
  <c r="C11"/>
  <c r="C24"/>
  <c r="O25"/>
  <c r="N25"/>
  <c r="O13"/>
  <c r="N28"/>
  <c r="O28"/>
  <c r="N30"/>
  <c r="O30"/>
  <c r="N7"/>
  <c r="N13"/>
  <c r="N14"/>
  <c r="N15"/>
  <c r="N17"/>
  <c r="N21"/>
  <c r="N22"/>
  <c r="O7"/>
  <c r="O14"/>
  <c r="O15"/>
  <c r="O17"/>
  <c r="O21"/>
  <c r="O22"/>
  <c r="O19"/>
  <c r="N19"/>
  <c r="O6"/>
  <c r="O10"/>
  <c r="N10"/>
  <c r="O11"/>
  <c r="N11"/>
  <c r="O24"/>
  <c r="N24"/>
  <c r="L25"/>
  <c r="L29"/>
  <c r="L23"/>
  <c r="L6"/>
  <c r="L24"/>
  <c r="L22"/>
  <c r="L21"/>
  <c r="L16"/>
  <c r="L13"/>
  <c r="L12"/>
  <c r="L11"/>
  <c r="L10"/>
  <c r="L8"/>
  <c r="L7"/>
  <c r="L17"/>
  <c r="K25"/>
  <c r="K28"/>
  <c r="K7"/>
  <c r="K13"/>
  <c r="K14"/>
  <c r="K15"/>
  <c r="K17"/>
  <c r="K21"/>
  <c r="K22"/>
  <c r="K19"/>
  <c r="K6"/>
  <c r="K10"/>
  <c r="K11"/>
  <c r="K24"/>
  <c r="D25"/>
  <c r="D28"/>
  <c r="D30"/>
  <c r="D7"/>
  <c r="D15"/>
  <c r="D14"/>
  <c r="D22"/>
  <c r="D21"/>
  <c r="D13"/>
  <c r="D17"/>
  <c r="D6"/>
  <c r="D10"/>
  <c r="D11"/>
  <c r="S12"/>
  <c r="S7"/>
  <c r="S24"/>
  <c r="S21"/>
  <c r="S17"/>
  <c r="S16"/>
  <c r="S15"/>
  <c r="S14"/>
  <c r="S13"/>
  <c r="S10"/>
  <c r="S8"/>
  <c r="S23"/>
  <c r="S30"/>
  <c r="S29"/>
  <c r="S28"/>
  <c r="S25"/>
  <c r="R12"/>
  <c r="R17"/>
  <c r="R10"/>
  <c r="R11"/>
  <c r="R13"/>
  <c r="R15"/>
  <c r="R16"/>
  <c r="R29"/>
  <c r="R28"/>
  <c r="R25"/>
  <c r="Q25"/>
  <c r="P25"/>
  <c r="P28"/>
  <c r="Q28"/>
  <c r="P30"/>
  <c r="Q30"/>
  <c r="P17"/>
  <c r="P21"/>
  <c r="P22"/>
  <c r="P13"/>
  <c r="P14"/>
  <c r="P15"/>
  <c r="P7"/>
  <c r="Q21"/>
  <c r="Q22"/>
  <c r="Q13"/>
  <c r="Q14"/>
  <c r="Q15"/>
  <c r="Q17"/>
  <c r="Q19"/>
  <c r="P19"/>
  <c r="Q6"/>
  <c r="P6"/>
  <c r="Q10"/>
  <c r="Q11"/>
  <c r="P11"/>
  <c r="Q24"/>
  <c r="P24"/>
  <c r="L27"/>
  <c r="R27"/>
  <c r="S27"/>
  <c r="R14"/>
  <c r="J14"/>
  <c r="B15"/>
  <c r="L15"/>
  <c r="S22"/>
  <c r="S19"/>
  <c r="L19"/>
  <c r="B19"/>
  <c r="D19"/>
  <c r="D24"/>
  <c r="L14"/>
  <c r="B14"/>
  <c r="L28"/>
  <c r="B28"/>
  <c r="P27"/>
  <c r="Q27"/>
  <c r="J27"/>
  <c r="N27"/>
  <c r="O27"/>
  <c r="K27"/>
  <c r="D27"/>
  <c r="C27"/>
  <c r="B27"/>
  <c r="Q16"/>
  <c r="P16"/>
  <c r="D16"/>
  <c r="K16"/>
  <c r="O16"/>
  <c r="N16"/>
  <c r="C16"/>
  <c r="B16"/>
  <c r="J16"/>
  <c r="Q12"/>
  <c r="P12"/>
  <c r="D12"/>
  <c r="K12"/>
  <c r="O12"/>
  <c r="N12"/>
  <c r="C12"/>
  <c r="B12"/>
  <c r="J12"/>
  <c r="Q23"/>
  <c r="P23"/>
  <c r="D23"/>
  <c r="K23"/>
  <c r="O23"/>
  <c r="N23"/>
  <c r="C23"/>
  <c r="B23"/>
  <c r="D29"/>
  <c r="P29"/>
  <c r="Q29"/>
  <c r="K29"/>
  <c r="N29"/>
  <c r="O29"/>
  <c r="C29"/>
  <c r="B29"/>
  <c r="J29"/>
  <c r="K30"/>
  <c r="L30"/>
  <c r="R30"/>
  <c r="J30"/>
  <c r="P8"/>
  <c r="Q8"/>
  <c r="D8"/>
  <c r="K8"/>
  <c r="N8"/>
  <c r="O8"/>
  <c r="C8"/>
  <c r="B8"/>
  <c r="DP5" i="1"/>
  <c r="R6" i="28"/>
  <c r="DH5" i="1"/>
  <c r="J6" i="28"/>
  <c r="DP7" i="1"/>
  <c r="R8" i="28"/>
  <c r="DH7" i="1"/>
  <c r="J8" i="28"/>
  <c r="DP20" i="1"/>
  <c r="R21" i="28"/>
  <c r="DH20" i="1"/>
  <c r="J21" i="28"/>
  <c r="DP22" i="1"/>
  <c r="R23" i="28"/>
  <c r="DH22" i="1"/>
  <c r="J23" i="28"/>
  <c r="DD5" i="1"/>
  <c r="F6" i="28"/>
  <c r="DE5" i="1"/>
  <c r="G6" i="28"/>
  <c r="DF5" i="1"/>
  <c r="H6" i="28"/>
  <c r="DC5" i="1"/>
  <c r="E6" i="28"/>
  <c r="DK5" i="1"/>
  <c r="M6" i="28"/>
  <c r="DG5" i="1"/>
  <c r="I6" i="28"/>
  <c r="DD7" i="1"/>
  <c r="F8" i="28"/>
  <c r="DE7" i="1"/>
  <c r="G8" i="28"/>
  <c r="DF7" i="1"/>
  <c r="H8" i="28"/>
  <c r="DC7" i="1"/>
  <c r="E8" i="28"/>
  <c r="DK7" i="1"/>
  <c r="M8" i="28"/>
  <c r="DG7" i="1"/>
  <c r="I8" i="28"/>
  <c r="DD10" i="1"/>
  <c r="F11" i="28"/>
  <c r="DE10" i="1"/>
  <c r="G11" i="28"/>
  <c r="DF10" i="1"/>
  <c r="H11" i="28"/>
  <c r="DG10" i="1"/>
  <c r="I11" i="28"/>
  <c r="DC10" i="1"/>
  <c r="E11" i="28"/>
  <c r="DK10" i="1"/>
  <c r="M11" i="28"/>
  <c r="DD12" i="1"/>
  <c r="F13" i="28"/>
  <c r="DE12" i="1"/>
  <c r="G13" i="28"/>
  <c r="DF12" i="1"/>
  <c r="H13" i="28"/>
  <c r="DG12" i="1"/>
  <c r="I13" i="28"/>
  <c r="DC12" i="1"/>
  <c r="E13" i="28"/>
  <c r="DK12" i="1"/>
  <c r="M13" i="28"/>
  <c r="DD14" i="1"/>
  <c r="F15" i="28"/>
  <c r="DE14" i="1"/>
  <c r="G15" i="28"/>
  <c r="DF14" i="1"/>
  <c r="H15" i="28"/>
  <c r="DG14" i="1"/>
  <c r="I15" i="28"/>
  <c r="DC14" i="1"/>
  <c r="E15" i="28"/>
  <c r="DK14" i="1"/>
  <c r="M15" i="28"/>
  <c r="DD16" i="1"/>
  <c r="F17" i="28"/>
  <c r="DE16" i="1"/>
  <c r="G17" i="28"/>
  <c r="DF16" i="1"/>
  <c r="H17" i="28"/>
  <c r="DG16" i="1"/>
  <c r="I17" i="28"/>
  <c r="DC16" i="1"/>
  <c r="E17" i="28"/>
  <c r="DK16" i="1"/>
  <c r="M17" i="28"/>
  <c r="DD18" i="1"/>
  <c r="F19" i="28"/>
  <c r="DE18" i="1"/>
  <c r="G19" i="28"/>
  <c r="DF18" i="1"/>
  <c r="H19" i="28"/>
  <c r="DG18" i="1"/>
  <c r="I19" i="28"/>
  <c r="DC18" i="1"/>
  <c r="E19" i="28"/>
  <c r="DK18" i="1"/>
  <c r="M19" i="28"/>
  <c r="DD21" i="1"/>
  <c r="F22" i="28"/>
  <c r="DE21" i="1"/>
  <c r="G22" i="28"/>
  <c r="DF21" i="1"/>
  <c r="H22" i="28"/>
  <c r="DG21" i="1"/>
  <c r="I22" i="28"/>
  <c r="DC21" i="1"/>
  <c r="E22" i="28"/>
  <c r="DK21" i="1"/>
  <c r="M22" i="28"/>
  <c r="DD23" i="1"/>
  <c r="F24" i="28"/>
  <c r="DE23" i="1"/>
  <c r="G24" i="28"/>
  <c r="DF23" i="1"/>
  <c r="H24" i="28"/>
  <c r="DG23" i="1"/>
  <c r="I24" i="28"/>
  <c r="DC23" i="1"/>
  <c r="E24" i="28"/>
  <c r="DK23" i="1"/>
  <c r="M24" i="28"/>
  <c r="DD25" i="1"/>
  <c r="F26" i="28"/>
  <c r="DE25" i="1"/>
  <c r="G26" i="28"/>
  <c r="DF25" i="1"/>
  <c r="H26" i="28"/>
  <c r="DC25" i="1"/>
  <c r="E26" i="28"/>
  <c r="DK25" i="1"/>
  <c r="M26" i="28"/>
  <c r="DG25" i="1"/>
  <c r="I26" i="28"/>
  <c r="DD27" i="1"/>
  <c r="F28" i="28"/>
  <c r="DE27" i="1"/>
  <c r="G28" i="28"/>
  <c r="DF27" i="1"/>
  <c r="H28" i="28"/>
  <c r="DC27" i="1"/>
  <c r="E28" i="28"/>
  <c r="DK27" i="1"/>
  <c r="M28" i="28"/>
  <c r="DG27" i="1"/>
  <c r="I28" i="28"/>
  <c r="DD29" i="1"/>
  <c r="F30" i="28"/>
  <c r="DE29" i="1"/>
  <c r="G30" i="28"/>
  <c r="DF29" i="1"/>
  <c r="H30" i="28"/>
  <c r="DC29" i="1"/>
  <c r="E30" i="28"/>
  <c r="DK29" i="1"/>
  <c r="M30" i="28"/>
  <c r="DG29" i="1"/>
  <c r="I30" i="28"/>
  <c r="DK8" i="1"/>
  <c r="M9" i="28"/>
  <c r="DG8" i="1"/>
  <c r="I9" i="28"/>
  <c r="DF8" i="1"/>
  <c r="H9" i="28"/>
  <c r="DE8" i="1"/>
  <c r="G9" i="28"/>
  <c r="DD8" i="1"/>
  <c r="F9" i="28"/>
  <c r="DC8" i="1"/>
  <c r="E9" i="28"/>
  <c r="DP4" i="1"/>
  <c r="R5" i="28"/>
  <c r="DH4" i="1"/>
  <c r="J5" i="28"/>
  <c r="DP18" i="1"/>
  <c r="R19" i="28"/>
  <c r="DH18" i="1"/>
  <c r="J19" i="28"/>
  <c r="DP21" i="1"/>
  <c r="R22" i="28"/>
  <c r="DH21" i="1"/>
  <c r="J22" i="28"/>
  <c r="DP23" i="1"/>
  <c r="R24" i="28"/>
  <c r="DH23" i="1"/>
  <c r="J24" i="28"/>
  <c r="DD6" i="1"/>
  <c r="F7" i="28"/>
  <c r="DE6" i="1"/>
  <c r="G7" i="28"/>
  <c r="DF6" i="1"/>
  <c r="H7" i="28"/>
  <c r="DG6" i="1"/>
  <c r="I7" i="28"/>
  <c r="DC6" i="1"/>
  <c r="E7" i="28"/>
  <c r="DK6" i="1"/>
  <c r="M7" i="28"/>
  <c r="DD9" i="1"/>
  <c r="F10" i="28"/>
  <c r="DE9" i="1"/>
  <c r="G10" i="28"/>
  <c r="DF9" i="1"/>
  <c r="H10" i="28"/>
  <c r="DG9" i="1"/>
  <c r="I10" i="28"/>
  <c r="DC9" i="1"/>
  <c r="E10" i="28"/>
  <c r="DK9" i="1"/>
  <c r="M10" i="28"/>
  <c r="DD11" i="1"/>
  <c r="F12" i="28"/>
  <c r="DE11" i="1"/>
  <c r="G12" i="28"/>
  <c r="DF11" i="1"/>
  <c r="H12" i="28"/>
  <c r="DG11" i="1"/>
  <c r="I12" i="28"/>
  <c r="DC11" i="1"/>
  <c r="E12" i="28"/>
  <c r="DK11" i="1"/>
  <c r="M12" i="28"/>
  <c r="DD13" i="1"/>
  <c r="F14" i="28"/>
  <c r="DE13" i="1"/>
  <c r="G14" i="28"/>
  <c r="DF13" i="1"/>
  <c r="H14" i="28"/>
  <c r="DG13" i="1"/>
  <c r="I14" i="28"/>
  <c r="DC13" i="1"/>
  <c r="E14" i="28"/>
  <c r="DK13" i="1"/>
  <c r="M14" i="28"/>
  <c r="DD15" i="1"/>
  <c r="F16" i="28"/>
  <c r="DE15" i="1"/>
  <c r="G16" i="28"/>
  <c r="DF15" i="1"/>
  <c r="H16" i="28"/>
  <c r="DK15" i="1"/>
  <c r="M16" i="28"/>
  <c r="DG15" i="1"/>
  <c r="I16" i="28"/>
  <c r="DC15" i="1"/>
  <c r="E16" i="28"/>
  <c r="DD17" i="1"/>
  <c r="F18" i="28"/>
  <c r="DE17" i="1"/>
  <c r="G18" i="28"/>
  <c r="DF17" i="1"/>
  <c r="H18" i="28"/>
  <c r="DK17" i="1"/>
  <c r="M18" i="28"/>
  <c r="DG17" i="1"/>
  <c r="I18" i="28"/>
  <c r="DC17" i="1"/>
  <c r="E18" i="28"/>
  <c r="DD20" i="1"/>
  <c r="F21" i="28"/>
  <c r="DE20" i="1"/>
  <c r="G21" i="28"/>
  <c r="DF20" i="1"/>
  <c r="H21" i="28"/>
  <c r="DK20" i="1"/>
  <c r="M21" i="28"/>
  <c r="DG20" i="1"/>
  <c r="I21" i="28"/>
  <c r="DC20" i="1"/>
  <c r="E21" i="28"/>
  <c r="DD22" i="1"/>
  <c r="F23" i="28"/>
  <c r="DE22" i="1"/>
  <c r="G23" i="28"/>
  <c r="DF22" i="1"/>
  <c r="H23" i="28"/>
  <c r="DK22" i="1"/>
  <c r="M23" i="28"/>
  <c r="DG22" i="1"/>
  <c r="I23" i="28"/>
  <c r="DC22" i="1"/>
  <c r="E23" i="28"/>
  <c r="DD24" i="1"/>
  <c r="F25" i="28"/>
  <c r="DE24" i="1"/>
  <c r="G25" i="28"/>
  <c r="DF24" i="1"/>
  <c r="H25" i="28"/>
  <c r="DK24" i="1"/>
  <c r="M25" i="28"/>
  <c r="DG24" i="1"/>
  <c r="I25" i="28"/>
  <c r="DC24" i="1"/>
  <c r="E25" i="28"/>
  <c r="DD26" i="1"/>
  <c r="F27" i="28"/>
  <c r="DE26" i="1"/>
  <c r="G27" i="28"/>
  <c r="DF26" i="1"/>
  <c r="H27" i="28"/>
  <c r="DG26" i="1"/>
  <c r="I27" i="28"/>
  <c r="DK26" i="1"/>
  <c r="M27" i="28"/>
  <c r="DC26" i="1"/>
  <c r="E27" i="28"/>
  <c r="DD28" i="1"/>
  <c r="F29" i="28"/>
  <c r="DE28" i="1"/>
  <c r="G29" i="28"/>
  <c r="DF28" i="1"/>
  <c r="H29" i="28"/>
  <c r="DG28" i="1"/>
  <c r="I29" i="28"/>
  <c r="DK28" i="1"/>
  <c r="M29" i="28"/>
  <c r="DC28" i="1"/>
  <c r="E29" i="28"/>
  <c r="DD4" i="1"/>
  <c r="F5" i="28"/>
  <c r="DC4" i="1"/>
  <c r="E5" i="28"/>
  <c r="DK4" i="1"/>
  <c r="M5" i="28"/>
  <c r="DG4" i="1"/>
  <c r="I5" i="28"/>
  <c r="DE4" i="1"/>
  <c r="G5" i="28"/>
  <c r="DF4" i="1"/>
  <c r="H5" i="28"/>
  <c r="BE19" i="1"/>
  <c r="DD19"/>
  <c r="F20" i="28"/>
  <c r="DB19" i="1"/>
  <c r="D20" i="28"/>
  <c r="DP19" i="1"/>
  <c r="R20" i="28"/>
  <c r="DG19" i="1"/>
  <c r="I20" i="28"/>
  <c r="DF19" i="1"/>
  <c r="H20" i="28"/>
  <c r="DE19" i="1"/>
  <c r="G20" i="28"/>
  <c r="DC19" i="1"/>
  <c r="E20" i="28"/>
  <c r="DK19" i="1"/>
  <c r="M20" i="28"/>
</calcChain>
</file>

<file path=xl/comments1.xml><?xml version="1.0" encoding="utf-8"?>
<comments xmlns="http://schemas.openxmlformats.org/spreadsheetml/2006/main">
  <authors>
    <author>cluk</author>
    <author>VCC</author>
  </authors>
  <commentList>
    <comment ref="O3" authorId="0">
      <text>
        <r>
          <rPr>
            <b/>
            <sz val="8"/>
            <color indexed="81"/>
            <rFont val="Tahoma"/>
          </rPr>
          <t>cluk:</t>
        </r>
        <r>
          <rPr>
            <sz val="8"/>
            <color indexed="81"/>
            <rFont val="Tahoma"/>
          </rPr>
          <t xml:space="preserve">
• Provide FTE (not head count) of faculty employees (include librarians if applicable); approximate if actual number is not available</t>
        </r>
      </text>
    </comment>
    <comment ref="P3" authorId="0">
      <text>
        <r>
          <rPr>
            <b/>
            <sz val="8"/>
            <color indexed="81"/>
            <rFont val="Tahoma"/>
          </rPr>
          <t>cluk:</t>
        </r>
        <r>
          <rPr>
            <sz val="8"/>
            <color indexed="81"/>
            <rFont val="Tahoma"/>
          </rPr>
          <t xml:space="preserve">
• Do not include the number of community borrowers as this figure does not represent active users for many institutions; provide only the annual fee if applicable.</t>
        </r>
      </text>
    </comment>
    <comment ref="S3" authorId="0">
      <text>
        <r>
          <rPr>
            <b/>
            <sz val="8"/>
            <color indexed="81"/>
            <rFont val="Tahoma"/>
          </rPr>
          <t>cluk:</t>
        </r>
        <r>
          <rPr>
            <sz val="8"/>
            <color indexed="81"/>
            <rFont val="Tahoma"/>
          </rPr>
          <t xml:space="preserve">
• include all part-time and contract librarian hours;
• include Library Director whether this is an administrative position or not;
• include any positions funded by special grants or university-college access funds
</t>
        </r>
      </text>
    </comment>
    <comment ref="T3" authorId="0">
      <text>
        <r>
          <rPr>
            <b/>
            <sz val="8"/>
            <color indexed="81"/>
            <rFont val="Tahoma"/>
          </rPr>
          <t>cluk:</t>
        </r>
        <r>
          <rPr>
            <sz val="8"/>
            <color indexed="81"/>
            <rFont val="Tahoma"/>
          </rPr>
          <t xml:space="preserve">
• exclude personnel who are entirely devoted to AV equipment and media production/IMS activities</t>
        </r>
      </text>
    </comment>
    <comment ref="U3" authorId="0">
      <text>
        <r>
          <rPr>
            <b/>
            <sz val="8"/>
            <color indexed="81"/>
            <rFont val="Tahoma"/>
          </rPr>
          <t>cluk:</t>
        </r>
        <r>
          <rPr>
            <sz val="8"/>
            <color indexed="81"/>
            <rFont val="Tahoma"/>
          </rPr>
          <t xml:space="preserve">
• Include staff who are not librarians in the strict sense of the terms such as computer experts, systems analysts or budget officers.</t>
        </r>
      </text>
    </comment>
    <comment ref="V3" authorId="0">
      <text>
        <r>
          <rPr>
            <b/>
            <sz val="8"/>
            <color indexed="81"/>
            <rFont val="Tahoma"/>
          </rPr>
          <t>cluk:</t>
        </r>
        <r>
          <rPr>
            <sz val="8"/>
            <color indexed="81"/>
            <rFont val="Tahoma"/>
          </rPr>
          <t xml:space="preserve">
 (system will total automatically)
• provide subtotal of personnel before counting student aides and work-study employees;
</t>
        </r>
      </text>
    </comment>
    <comment ref="W3" authorId="0">
      <text>
        <r>
          <rPr>
            <b/>
            <sz val="8"/>
            <color indexed="81"/>
            <rFont val="Tahoma"/>
          </rPr>
          <t>cluk:</t>
        </r>
        <r>
          <rPr>
            <sz val="8"/>
            <color indexed="81"/>
            <rFont val="Tahoma"/>
          </rPr>
          <t xml:space="preserve">
• include student aides and work-study employees</t>
        </r>
      </text>
    </comment>
    <comment ref="X3" authorId="0">
      <text>
        <r>
          <rPr>
            <b/>
            <sz val="8"/>
            <color indexed="81"/>
            <rFont val="Tahoma"/>
          </rPr>
          <t>cluk:</t>
        </r>
        <r>
          <rPr>
            <sz val="8"/>
            <color indexed="81"/>
            <rFont val="Tahoma"/>
          </rPr>
          <t xml:space="preserve">
system will total automatically</t>
        </r>
      </text>
    </comment>
    <comment ref="Z3" authorId="0">
      <text>
        <r>
          <rPr>
            <b/>
            <sz val="8"/>
            <color indexed="81"/>
            <rFont val="Tahoma"/>
          </rPr>
          <t>cluk:</t>
        </r>
        <r>
          <rPr>
            <sz val="8"/>
            <color indexed="81"/>
            <rFont val="Tahoma"/>
          </rPr>
          <t xml:space="preserve">
• a volume is a physical unit of any printed or processed work contained in one binding, encasement or other clear distinction, which has been catalogued as part of the collection and given an individual barcode;
• include titles in microform or CD (not individual cards of fiche except when 1 card = 1 title);
• include annuals;
• exclude periodicals;
• use explanatory notes for any unusual inclusions (e.g. documents, technical reports, individually catalogued maps)
</t>
        </r>
      </text>
    </comment>
    <comment ref="AA3" authorId="0">
      <text>
        <r>
          <rPr>
            <b/>
            <sz val="8"/>
            <color indexed="81"/>
            <rFont val="Tahoma"/>
          </rPr>
          <t>cluk:</t>
        </r>
        <r>
          <rPr>
            <sz val="8"/>
            <color indexed="81"/>
            <rFont val="Tahoma"/>
          </rPr>
          <t xml:space="preserve">
• count all video &amp; film formats;
• count physical items (e.g. 2 film reels = 2 units, series of 24 videos = 24 units)
</t>
        </r>
      </text>
    </comment>
    <comment ref="AB3" authorId="0">
      <text>
        <r>
          <rPr>
            <b/>
            <sz val="8"/>
            <color indexed="81"/>
            <rFont val="Tahoma"/>
          </rPr>
          <t>cluk:</t>
        </r>
        <r>
          <rPr>
            <sz val="8"/>
            <color indexed="81"/>
            <rFont val="Tahoma"/>
          </rPr>
          <t xml:space="preserve">
• count all sound recordings (e.g. LP records, cassette tapes, compact disks);
• count items intended to be used together as one unit (e.g. opera on 2 CDs = 1 unit);
• if two or more media are included (e.g. print and cassette tape), count as a single unit all items to be used in conjunction with each other.
</t>
        </r>
      </text>
    </comment>
    <comment ref="AC3" authorId="0">
      <text>
        <r>
          <rPr>
            <b/>
            <sz val="8"/>
            <color indexed="81"/>
            <rFont val="Tahoma"/>
          </rPr>
          <t>cluk:</t>
        </r>
        <r>
          <rPr>
            <sz val="8"/>
            <color indexed="81"/>
            <rFont val="Tahoma"/>
          </rPr>
          <t xml:space="preserve">
• count all visual formats (e.g. slides, snapshots)
• do not count individual slides unless they do not form part of a set (i.e. 1 slide set = 1 unit);
• if two or more media are included (e.g. print &amp; slides), count as a single unit all items meant to be used in conjunction with each other.
</t>
        </r>
      </text>
    </comment>
    <comment ref="AD3" authorId="0">
      <text>
        <r>
          <rPr>
            <b/>
            <sz val="8"/>
            <color indexed="81"/>
            <rFont val="Tahoma"/>
          </rPr>
          <t>cluk:</t>
        </r>
        <r>
          <rPr>
            <sz val="8"/>
            <color indexed="81"/>
            <rFont val="Tahoma"/>
          </rPr>
          <t xml:space="preserve">
• include journals, magazines, and newspapers received in print, microform, or CD formats;
• count volumes if they are known, otherwise 1 year = 1 volume;
• include annual index volumes.
</t>
        </r>
      </text>
    </comment>
    <comment ref="AE3" authorId="0">
      <text>
        <r>
          <rPr>
            <b/>
            <sz val="8"/>
            <color indexed="81"/>
            <rFont val="Tahoma"/>
          </rPr>
          <t>cluk:</t>
        </r>
        <r>
          <rPr>
            <sz val="8"/>
            <color indexed="81"/>
            <rFont val="Tahoma"/>
          </rPr>
          <t xml:space="preserve">
 (system will total automatically)
• add a + b + c + d + e = f
</t>
        </r>
      </text>
    </comment>
    <comment ref="AF3" authorId="0">
      <text>
        <r>
          <rPr>
            <b/>
            <sz val="8"/>
            <color indexed="81"/>
            <rFont val="Tahoma"/>
          </rPr>
          <t>cluk:</t>
        </r>
        <r>
          <rPr>
            <sz val="8"/>
            <color indexed="81"/>
            <rFont val="Tahoma"/>
          </rPr>
          <t xml:space="preserve">
• count titles of journals, magazines, and newspapers currently received in print, microform, or CD formats (e.g. Canadian Newsdisc = 8 titles);
• exclude annuals (counted in a) above);
• include gift subscriptions and those being received on exchange;
• include departmental subscriptions only if they are accessible to the college community (i.e. listed in library catalogue and available for use);
• count duplicate subscriptions (i.e. if the library subscribes to two copies of a title count 2);
• include Statistics Canada periodicals if they are treated like a periodical;
• exclude subscriptions to electronic periodical indexes and abstracts (expenditures information only required in 7. below).
</t>
        </r>
      </text>
    </comment>
    <comment ref="AG3" authorId="0">
      <text>
        <r>
          <rPr>
            <b/>
            <sz val="8"/>
            <color indexed="81"/>
            <rFont val="Tahoma"/>
          </rPr>
          <t>cluk:</t>
        </r>
        <r>
          <rPr>
            <sz val="8"/>
            <color indexed="81"/>
            <rFont val="Tahoma"/>
          </rPr>
          <t xml:space="preserve">
• Include all purchased e-books, NetLibrary, e-journal titles purchased independently (i.e. not included in database subscriptions) and free catalogued websites, e-texts and e-journals 
• use explanatory notes for any unusual inclusions (confusion re classed serials counted as monographs or serials)
</t>
        </r>
      </text>
    </comment>
    <comment ref="AI3" authorId="0">
      <text>
        <r>
          <rPr>
            <b/>
            <sz val="8"/>
            <color indexed="81"/>
            <rFont val="Tahoma"/>
          </rPr>
          <t>cluk:</t>
        </r>
        <r>
          <rPr>
            <sz val="8"/>
            <color indexed="81"/>
            <rFont val="Tahoma"/>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include questions associated with electronic searching;
• include electronic reference questions
• include real-time-reference interactions (i.e. virtual reference)
• exclude questions associated specifically with a bibliographic instruction class.
• Exclude directional questions as these will be counted separately
</t>
        </r>
      </text>
    </comment>
    <comment ref="AK3" authorId="0">
      <text>
        <r>
          <rPr>
            <b/>
            <sz val="8"/>
            <color indexed="81"/>
            <rFont val="Tahoma"/>
          </rPr>
          <t>cluk:</t>
        </r>
        <r>
          <rPr>
            <sz val="8"/>
            <color indexed="81"/>
            <rFont val="Tahoma"/>
          </rPr>
          <t xml:space="preserve">
system will total automatically</t>
        </r>
      </text>
    </comment>
    <comment ref="AL3" authorId="0">
      <text>
        <r>
          <rPr>
            <b/>
            <sz val="8"/>
            <color indexed="81"/>
            <rFont val="Tahoma"/>
          </rPr>
          <t>cluk:</t>
        </r>
        <r>
          <rPr>
            <sz val="8"/>
            <color indexed="81"/>
            <rFont val="Tahoma"/>
          </rPr>
          <t xml:space="preserve">
• Report total number of participants in the presentations - count all students receiving bibliographic instruction whether in tutorial groups, tours, or library skills classes
• Personal on-on-one instruction in the use of sources should be counted as a reference transaction
</t>
        </r>
      </text>
    </comment>
    <comment ref="AM3" authorId="0">
      <text>
        <r>
          <rPr>
            <b/>
            <sz val="8"/>
            <color indexed="81"/>
            <rFont val="Tahoma"/>
          </rPr>
          <t>cluk:</t>
        </r>
        <r>
          <rPr>
            <sz val="8"/>
            <color indexed="81"/>
            <rFont val="Tahoma"/>
          </rPr>
          <t xml:space="preserve">
• Number of presentations to groups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 include internet research or database searching classes;
• include classes taught to faculty and other employee groups.
</t>
        </r>
      </text>
    </comment>
    <comment ref="AN3" authorId="0">
      <text>
        <r>
          <rPr>
            <b/>
            <sz val="8"/>
            <color indexed="81"/>
            <rFont val="Tahoma"/>
          </rPr>
          <t>cluk:</t>
        </r>
        <r>
          <rPr>
            <sz val="8"/>
            <color indexed="81"/>
            <rFont val="Tahoma"/>
          </rPr>
          <t xml:space="preserve">
• count all items which are charged out for use, whether the use is inside (e.g. reserve) or outside the library;
• include self/online renewals
• exclude items charged out to other libraries on interlibrary loan (included in g) below).
</t>
        </r>
      </text>
    </comment>
    <comment ref="AO3" authorId="0">
      <text>
        <r>
          <rPr>
            <b/>
            <sz val="8"/>
            <color indexed="81"/>
            <rFont val="Tahoma"/>
          </rPr>
          <t>cluk:</t>
        </r>
        <r>
          <rPr>
            <sz val="8"/>
            <color indexed="81"/>
            <rFont val="Tahoma"/>
          </rPr>
          <t xml:space="preserve">
• count those items being used in the library and re-shelved by library employees, but that have not been charged out for use in the direct circulation transaction.</t>
        </r>
      </text>
    </comment>
    <comment ref="AP3" authorId="0">
      <text>
        <r>
          <rPr>
            <b/>
            <sz val="8"/>
            <color indexed="81"/>
            <rFont val="Tahoma"/>
          </rPr>
          <t>cluk:</t>
        </r>
        <r>
          <rPr>
            <sz val="8"/>
            <color indexed="81"/>
            <rFont val="Tahoma"/>
          </rPr>
          <t xml:space="preserve">
• Count all traffic upon exit from the library (usually provided via an electric eye on the library security system)</t>
        </r>
      </text>
    </comment>
    <comment ref="AQ3" authorId="0">
      <text>
        <r>
          <rPr>
            <b/>
            <sz val="8"/>
            <color indexed="81"/>
            <rFont val="Tahoma"/>
          </rPr>
          <t>cluk:</t>
        </r>
        <r>
          <rPr>
            <sz val="8"/>
            <color indexed="81"/>
            <rFont val="Tahoma"/>
          </rPr>
          <t xml:space="preserve">
Interlibrary loan:
• count all items actually received and sent via interlibrary loan;
• include items received or sent via any delivery method and from or to any type of library (including agencies with library holdings) in any part of the world;
• all NET, MEC, OJAC, and fileserver project figures are supplied by the ELN office;
• exclude intercampus loans within your institution.
</t>
        </r>
      </text>
    </comment>
    <comment ref="AR3" authorId="0">
      <text>
        <r>
          <rPr>
            <b/>
            <sz val="8"/>
            <color indexed="81"/>
            <rFont val="Tahoma"/>
          </rPr>
          <t>cluk:</t>
        </r>
        <r>
          <rPr>
            <sz val="8"/>
            <color indexed="81"/>
            <rFont val="Tahoma"/>
          </rPr>
          <t xml:space="preserve">
Interlibrary loan:
• count all items actually received and sent via interlibrary loan;
• include items received or sent via any delivery method and from or to any type of library (including agencies with library holdings) in any part of the world;
• all NET, MEC, OJAC, and fileserver project figures are supplied by the ELN office;
• exclude intercampus loans within your institution.
</t>
        </r>
      </text>
    </comment>
    <comment ref="AT3" authorId="0">
      <text>
        <r>
          <rPr>
            <b/>
            <sz val="8"/>
            <color indexed="81"/>
            <rFont val="Tahoma"/>
          </rPr>
          <t>cluk:</t>
        </r>
        <r>
          <rPr>
            <sz val="8"/>
            <color indexed="81"/>
            <rFont val="Tahoma"/>
          </rPr>
          <t xml:space="preserve">
• count all salary &amp; benefit expenditures for library personnel as listed in 4 above;
• exclude personnel not covered by this survey (e.g. AV equipment distribution, Media Production or IMS);
• include personnel working under special grant funding or university-college access funding.
</t>
        </r>
      </text>
    </comment>
    <comment ref="AU3" authorId="0">
      <text>
        <r>
          <rPr>
            <b/>
            <sz val="8"/>
            <color indexed="81"/>
            <rFont val="Tahoma"/>
          </rPr>
          <t>cluk:</t>
        </r>
        <r>
          <rPr>
            <sz val="8"/>
            <color indexed="81"/>
            <rFont val="Tahoma"/>
          </rPr>
          <t xml:space="preserve">
• count all expenditures on items listed as monographs in 5a above</t>
        </r>
      </text>
    </comment>
    <comment ref="AV3" authorId="0">
      <text>
        <r>
          <rPr>
            <b/>
            <sz val="8"/>
            <color indexed="81"/>
            <rFont val="Tahoma"/>
          </rPr>
          <t>cluk:</t>
        </r>
        <r>
          <rPr>
            <sz val="8"/>
            <color indexed="81"/>
            <rFont val="Tahoma"/>
          </rPr>
          <t xml:space="preserve">
• count all expenditures on items listed in 5b +5c + 5d above</t>
        </r>
      </text>
    </comment>
    <comment ref="AW3" authorId="0">
      <text>
        <r>
          <rPr>
            <b/>
            <sz val="8"/>
            <color indexed="81"/>
            <rFont val="Tahoma"/>
          </rPr>
          <t>cluk:</t>
        </r>
        <r>
          <rPr>
            <sz val="8"/>
            <color indexed="81"/>
            <rFont val="Tahoma"/>
          </rPr>
          <t xml:space="preserve">
• count all expenditures on current subscriptions to print periodicals and indexes as included in 5g above.</t>
        </r>
      </text>
    </comment>
    <comment ref="AX3" authorId="0">
      <text>
        <r>
          <rPr>
            <b/>
            <sz val="8"/>
            <color indexed="81"/>
            <rFont val="Tahoma"/>
          </rPr>
          <t>cluk:</t>
        </r>
        <r>
          <rPr>
            <sz val="8"/>
            <color indexed="81"/>
            <rFont val="Tahoma"/>
          </rPr>
          <t xml:space="preserve">
• Include all expenditures from special funding sources e.g. one time capital grants </t>
        </r>
      </text>
    </comment>
    <comment ref="AY3" authorId="0">
      <text>
        <r>
          <rPr>
            <b/>
            <sz val="8"/>
            <color indexed="81"/>
            <rFont val="Tahoma"/>
          </rPr>
          <t>cluk:</t>
        </r>
        <r>
          <rPr>
            <sz val="8"/>
            <color indexed="81"/>
            <rFont val="Tahoma"/>
          </rPr>
          <t xml:space="preserve">
(system will total automatically)
• b + c + d + e = f
</t>
        </r>
      </text>
    </comment>
    <comment ref="AZ3" authorId="0">
      <text>
        <r>
          <rPr>
            <b/>
            <sz val="8"/>
            <color indexed="81"/>
            <rFont val="Tahoma"/>
          </rPr>
          <t>cluk:</t>
        </r>
        <r>
          <rPr>
            <sz val="8"/>
            <color indexed="81"/>
            <rFont val="Tahoma"/>
          </rPr>
          <t xml:space="preserve">
• count all expenditures as a partner library to ELN subscription services.</t>
        </r>
      </text>
    </comment>
    <comment ref="BA3" authorId="0">
      <text>
        <r>
          <rPr>
            <b/>
            <sz val="8"/>
            <color indexed="81"/>
            <rFont val="Tahoma"/>
          </rPr>
          <t>cluk:</t>
        </r>
        <r>
          <rPr>
            <sz val="8"/>
            <color indexed="81"/>
            <rFont val="Tahoma"/>
          </rPr>
          <t xml:space="preserve">
• count all expenditures on electronic subscription services (index, abstract, and full-text) that are not provided through the ELN service;
• exclude subscriptions which are included in 7d above;
• include expenditures on databases (e.g. Wilson Indexes) if they are negotiated through your library and mounted on your local system.
</t>
        </r>
      </text>
    </comment>
    <comment ref="BB3" authorId="0">
      <text>
        <r>
          <rPr>
            <b/>
            <sz val="8"/>
            <color indexed="81"/>
            <rFont val="Tahoma"/>
          </rPr>
          <t>cluk:</t>
        </r>
        <r>
          <rPr>
            <sz val="8"/>
            <color indexed="81"/>
            <rFont val="Tahoma"/>
          </rPr>
          <t xml:space="preserve">
(system will total automatically)
• g  + h = i
</t>
        </r>
      </text>
    </comment>
    <comment ref="BC3" authorId="0">
      <text>
        <r>
          <rPr>
            <b/>
            <sz val="8"/>
            <color indexed="81"/>
            <rFont val="Tahoma"/>
          </rPr>
          <t>cluk:</t>
        </r>
        <r>
          <rPr>
            <sz val="8"/>
            <color indexed="81"/>
            <rFont val="Tahoma"/>
          </rPr>
          <t xml:space="preserve">
(system will total automatically)
• f + i = j
</t>
        </r>
      </text>
    </comment>
    <comment ref="BD3" authorId="0">
      <text>
        <r>
          <rPr>
            <b/>
            <sz val="8"/>
            <color indexed="81"/>
            <rFont val="Tahoma"/>
          </rPr>
          <t>cluk:</t>
        </r>
        <r>
          <rPr>
            <sz val="8"/>
            <color indexed="81"/>
            <rFont val="Tahoma"/>
          </rPr>
          <t xml:space="preserve">
• count all other library expenditures (i.e. those expenditures that are not related to personnel and collections);
• include only those other costs (e.g. printing, postage, interlibrary loans, mileage, conferences, supplies, etc.) if they are paid by the library's budget;
• use explanatory notes to indicate any variations from the norm.
</t>
        </r>
      </text>
    </comment>
    <comment ref="BE3" authorId="0">
      <text>
        <r>
          <rPr>
            <b/>
            <sz val="8"/>
            <color indexed="81"/>
            <rFont val="Tahoma"/>
          </rPr>
          <t>cluk:</t>
        </r>
        <r>
          <rPr>
            <sz val="8"/>
            <color indexed="81"/>
            <rFont val="Tahoma"/>
          </rPr>
          <t xml:space="preserve">
(system will total automatically)
ii. a+j+k
</t>
        </r>
      </text>
    </comment>
    <comment ref="BG3" authorId="0">
      <text>
        <r>
          <rPr>
            <b/>
            <sz val="8"/>
            <color indexed="81"/>
            <rFont val="Tahoma"/>
          </rPr>
          <t>cluk:</t>
        </r>
        <r>
          <rPr>
            <sz val="8"/>
            <color indexed="81"/>
            <rFont val="Tahoma"/>
          </rPr>
          <t xml:space="preserve">
as outlined in the grant allocation sent by the ministry to each institution in March (usually) for the next fiscal year</t>
        </r>
      </text>
    </comment>
    <comment ref="BH3" authorId="0">
      <text>
        <r>
          <rPr>
            <b/>
            <sz val="8"/>
            <color indexed="81"/>
            <rFont val="Tahoma"/>
          </rPr>
          <t>cluk:</t>
        </r>
        <r>
          <rPr>
            <sz val="8"/>
            <color indexed="81"/>
            <rFont val="Tahoma"/>
          </rPr>
          <t xml:space="preserve">
• include all items that are considered in calculating your institution's operating budget;
• exclude institutional capital (i.e. new building funds, upgrading of present buildings, roads etc.)
• use explanatory notes to provide details on any exceptions or variations from the norm.
</t>
        </r>
      </text>
    </comment>
    <comment ref="BI3" authorId="0">
      <text>
        <r>
          <rPr>
            <b/>
            <sz val="8"/>
            <color indexed="81"/>
            <rFont val="Tahoma"/>
          </rPr>
          <t>cluk:</t>
        </r>
        <r>
          <rPr>
            <sz val="8"/>
            <color indexed="81"/>
            <rFont val="Tahoma"/>
          </rPr>
          <t xml:space="preserve">
(system will total automatically)
• a+b
</t>
        </r>
      </text>
    </comment>
    <comment ref="CE3" authorId="0">
      <text>
        <r>
          <rPr>
            <b/>
            <sz val="8"/>
            <color indexed="81"/>
            <rFont val="Tahoma"/>
          </rPr>
          <t>cluk:</t>
        </r>
        <r>
          <rPr>
            <sz val="8"/>
            <color indexed="81"/>
            <rFont val="Tahoma"/>
          </rPr>
          <t xml:space="preserve">
• for each campus with library personnel provide library area in square meters ( to convert from square ft. to square meters multiply sq. ft. by .0920, e.g. 30,000 sq. ft. x .0929 = 2787 sq. meters);
• include space for books and other library materials, space for storage of AV equipment if control of this equipment is the library's responsibility, library classrooms, study stations, seminar and study rooms, and workspace for library personnel;
• exclude areas used solely for janitorial, custodial and mechanical storage or services, lobbies, vestibules, building corridors, and other general access areas;
• add figures for each library to provide total for e.
</t>
        </r>
      </text>
    </comment>
    <comment ref="CF3" authorId="0">
      <text>
        <r>
          <rPr>
            <b/>
            <sz val="8"/>
            <color indexed="81"/>
            <rFont val="Tahoma"/>
          </rPr>
          <t>cluk:</t>
        </r>
        <r>
          <rPr>
            <sz val="8"/>
            <color indexed="81"/>
            <rFont val="Tahoma"/>
          </rPr>
          <t xml:space="preserve">
• for each campus with library personnel count all study spaces for library users;
• exclude seats in staff areas, offices, meeting rooms, and other areas not normally occupied by users of library materials;
• add figures for each library to provide total for f.
</t>
        </r>
      </text>
    </comment>
    <comment ref="CG3" authorId="0">
      <text>
        <r>
          <rPr>
            <b/>
            <sz val="8"/>
            <color indexed="81"/>
            <rFont val="Tahoma"/>
          </rPr>
          <t>cluk:</t>
        </r>
        <r>
          <rPr>
            <sz val="8"/>
            <color indexed="81"/>
            <rFont val="Tahoma"/>
          </rPr>
          <t xml:space="preserve">
• for each campus with library personnel count total operating hours per week;
• add figures for each library to provide total for g.
</t>
        </r>
      </text>
    </comment>
    <comment ref="CH3" authorId="0">
      <text>
        <r>
          <rPr>
            <b/>
            <sz val="8"/>
            <color indexed="81"/>
            <rFont val="Tahoma"/>
          </rPr>
          <t>cluk:</t>
        </r>
        <r>
          <rPr>
            <sz val="8"/>
            <color indexed="81"/>
            <rFont val="Tahoma"/>
          </rPr>
          <t xml:space="preserve">
• for each campus with library personnel count total hours of reference service provided;  
• add figures for each library to provide total for h .
</t>
        </r>
      </text>
    </comment>
    <comment ref="CJ3" authorId="0">
      <text>
        <r>
          <rPr>
            <b/>
            <sz val="8"/>
            <color indexed="81"/>
            <rFont val="Tahoma"/>
          </rPr>
          <t>cluk:</t>
        </r>
        <r>
          <rPr>
            <sz val="8"/>
            <color indexed="81"/>
            <rFont val="Tahoma"/>
          </rPr>
          <t xml:space="preserve">
</t>
        </r>
      </text>
    </comment>
    <comment ref="CK3" authorId="0">
      <text>
        <r>
          <rPr>
            <b/>
            <sz val="8"/>
            <color indexed="81"/>
            <rFont val="Tahoma"/>
          </rPr>
          <t>cluk:</t>
        </r>
        <r>
          <rPr>
            <sz val="8"/>
            <color indexed="81"/>
            <rFont val="Tahoma"/>
          </rPr>
          <t xml:space="preserve">
Y/N (use notes for clarification)</t>
        </r>
      </text>
    </comment>
    <comment ref="CL3" authorId="0">
      <text>
        <r>
          <rPr>
            <b/>
            <sz val="8"/>
            <color indexed="81"/>
            <rFont val="Tahoma"/>
          </rPr>
          <t>cluk:</t>
        </r>
        <r>
          <rPr>
            <sz val="8"/>
            <color indexed="81"/>
            <rFont val="Tahoma"/>
          </rPr>
          <t xml:space="preserve">
c. Number of laptops available for borrowing from library</t>
        </r>
      </text>
    </comment>
    <comment ref="CM3" authorId="0">
      <text>
        <r>
          <rPr>
            <b/>
            <sz val="8"/>
            <color indexed="81"/>
            <rFont val="Tahoma"/>
          </rPr>
          <t>cluk:</t>
        </r>
        <r>
          <rPr>
            <sz val="8"/>
            <color indexed="81"/>
            <rFont val="Tahoma"/>
          </rPr>
          <t xml:space="preserve">
d. Number of times laptops circulated from library</t>
        </r>
      </text>
    </comment>
    <comment ref="CN3" authorId="0">
      <text>
        <r>
          <rPr>
            <b/>
            <sz val="8"/>
            <color indexed="81"/>
            <rFont val="Tahoma"/>
          </rPr>
          <t>cluk:</t>
        </r>
        <r>
          <rPr>
            <sz val="8"/>
            <color indexed="81"/>
            <rFont val="Tahoma"/>
          </rPr>
          <t xml:space="preserve">
e. Number of laptop ports/docking stations available for each campus library</t>
        </r>
      </text>
    </comment>
    <comment ref="CO3" authorId="0">
      <text>
        <r>
          <rPr>
            <b/>
            <sz val="8"/>
            <color indexed="81"/>
            <rFont val="Tahoma"/>
          </rPr>
          <t>cluk:</t>
        </r>
        <r>
          <rPr>
            <sz val="8"/>
            <color indexed="81"/>
            <rFont val="Tahoma"/>
          </rPr>
          <t xml:space="preserve">
f. Mobile devices other than laptops supported by library?  Y/N if Y, please clarify</t>
        </r>
      </text>
    </comment>
    <comment ref="AN6" authorId="0">
      <text>
        <r>
          <rPr>
            <b/>
            <sz val="8"/>
            <color indexed="81"/>
            <rFont val="Tahoma"/>
          </rPr>
          <t>cluk:</t>
        </r>
        <r>
          <rPr>
            <sz val="8"/>
            <color indexed="81"/>
            <rFont val="Tahoma"/>
          </rPr>
          <t xml:space="preserve">
6.USE (d) Direct:  in previous years, these stas erroneously included all circulation activity (checkin, checkout, renewals, holds, recalls and ILLs)</t>
        </r>
      </text>
    </comment>
    <comment ref="AF13" authorId="0">
      <text>
        <r>
          <rPr>
            <b/>
            <sz val="8"/>
            <color indexed="81"/>
            <rFont val="Tahoma"/>
          </rPr>
          <t>cluk:</t>
        </r>
        <r>
          <rPr>
            <sz val="8"/>
            <color indexed="81"/>
            <rFont val="Tahoma"/>
          </rPr>
          <t xml:space="preserve">
Correction to last year's stats. 5g Total Print Subscriptions 06/07: 344.</t>
        </r>
      </text>
    </comment>
    <comment ref="CJ13" authorId="0">
      <text>
        <r>
          <rPr>
            <b/>
            <sz val="8"/>
            <color indexed="81"/>
            <rFont val="Tahoma"/>
          </rPr>
          <t>cluk:</t>
        </r>
        <r>
          <rPr>
            <sz val="8"/>
            <color indexed="81"/>
            <rFont val="Tahoma"/>
          </rPr>
          <t xml:space="preserve">
Correction to last year's stats. 10a No. of public workstations 06/07: 75</t>
        </r>
      </text>
    </comment>
    <comment ref="AP27" authorId="0">
      <text>
        <r>
          <rPr>
            <b/>
            <sz val="8"/>
            <color indexed="81"/>
            <rFont val="Tahoma"/>
          </rPr>
          <t>cluk:</t>
        </r>
        <r>
          <rPr>
            <sz val="8"/>
            <color indexed="81"/>
            <rFont val="Tahoma"/>
          </rPr>
          <t xml:space="preserve">
6.f Gate count was 4,701 on Oct. 18/07 which was an exemplar for the year.</t>
        </r>
      </text>
    </comment>
    <comment ref="AF28" authorId="0">
      <text>
        <r>
          <rPr>
            <b/>
            <sz val="8"/>
            <color indexed="81"/>
            <rFont val="Tahoma"/>
          </rPr>
          <t>cluk:</t>
        </r>
        <r>
          <rPr>
            <sz val="8"/>
            <color indexed="81"/>
            <rFont val="Tahoma"/>
          </rPr>
          <t xml:space="preserve">
5g - 2007-2008 Total Print Subscriptions - Print subscriptions are decreasing as electronic subscriptions are increasing</t>
        </r>
      </text>
    </comment>
    <comment ref="AM28" authorId="0">
      <text>
        <r>
          <rPr>
            <b/>
            <sz val="8"/>
            <color indexed="81"/>
            <rFont val="Tahoma"/>
          </rPr>
          <t>cluk:</t>
        </r>
        <r>
          <rPr>
            <sz val="8"/>
            <color indexed="81"/>
            <rFont val="Tahoma"/>
          </rPr>
          <t xml:space="preserve">
6c - 2007-2008 No. of presentations to groups - Decreases were noted across all units and were generally due to lower demand for presentations from faculty.</t>
        </r>
      </text>
    </comment>
    <comment ref="AP28" authorId="0">
      <text>
        <r>
          <rPr>
            <b/>
            <sz val="8"/>
            <color indexed="81"/>
            <rFont val="Tahoma"/>
          </rPr>
          <t>cluk:</t>
        </r>
        <r>
          <rPr>
            <sz val="8"/>
            <color indexed="81"/>
            <rFont val="Tahoma"/>
          </rPr>
          <t xml:space="preserve">
6f - 2007-2008 Gate Count - Slight increase in gate count is due to increased number of hours open per week.</t>
        </r>
      </text>
    </comment>
    <comment ref="AW28" authorId="0">
      <text>
        <r>
          <rPr>
            <b/>
            <sz val="8"/>
            <color indexed="81"/>
            <rFont val="Tahoma"/>
          </rPr>
          <t>cluk:</t>
        </r>
        <r>
          <rPr>
            <sz val="8"/>
            <color indexed="81"/>
            <rFont val="Tahoma"/>
          </rPr>
          <t xml:space="preserve">
7d - 2007-08 Print Subscriptions - Please note that the apparent decrease in print subscriptions over the 2006/07 number is due to a change in reporting for this year; the electronic serials are separated out from the print serials whereas in the past print and electronic were reported as print only.</t>
        </r>
      </text>
    </comment>
    <comment ref="CJ28" authorId="0">
      <text>
        <r>
          <rPr>
            <b/>
            <sz val="8"/>
            <color indexed="81"/>
            <rFont val="Tahoma"/>
          </rPr>
          <t>cluk:</t>
        </r>
        <r>
          <rPr>
            <sz val="8"/>
            <color indexed="81"/>
            <rFont val="Tahoma"/>
          </rPr>
          <t xml:space="preserve">
10a - 2007-2008 # of public workstations - Decrease is due to removal of public workstations for construction of a new addition.</t>
        </r>
      </text>
    </comment>
    <comment ref="CM28" authorId="0">
      <text>
        <r>
          <rPr>
            <b/>
            <sz val="8"/>
            <color indexed="81"/>
            <rFont val="Tahoma"/>
          </rPr>
          <t>cluk:</t>
        </r>
        <r>
          <rPr>
            <sz val="8"/>
            <color indexed="81"/>
            <rFont val="Tahoma"/>
          </rPr>
          <t xml:space="preserve">
10d - 2007-2008 # of laptops circulated - Increase is due to increased promotion of laptop lending and increased student awareness of this service.</t>
        </r>
      </text>
    </comment>
    <comment ref="AO29" authorId="0">
      <text>
        <r>
          <rPr>
            <b/>
            <sz val="8"/>
            <color indexed="81"/>
            <rFont val="Tahoma"/>
          </rPr>
          <t>cluk:</t>
        </r>
        <r>
          <rPr>
            <sz val="8"/>
            <color indexed="81"/>
            <rFont val="Tahoma"/>
          </rPr>
          <t xml:space="preserve">
 6 e. The first quarter was not counted correctly. </t>
        </r>
      </text>
    </comment>
    <comment ref="BA29" authorId="1">
      <text>
        <r>
          <rPr>
            <b/>
            <sz val="8"/>
            <color indexed="81"/>
            <rFont val="Tahoma"/>
          </rPr>
          <t>VCC:</t>
        </r>
        <r>
          <rPr>
            <sz val="8"/>
            <color indexed="81"/>
            <rFont val="Tahoma"/>
          </rPr>
          <t xml:space="preserve">
Science Direct Billed in same fiscal year for  both 2007 &amp; 2008 calendar year; next fiscal only for 2009 calendar year   
</t>
        </r>
      </text>
    </comment>
  </commentList>
</comments>
</file>

<file path=xl/sharedStrings.xml><?xml version="1.0" encoding="utf-8"?>
<sst xmlns="http://schemas.openxmlformats.org/spreadsheetml/2006/main" count="801" uniqueCount="447">
  <si>
    <t>Fiscal Year</t>
  </si>
  <si>
    <t>Name of Library</t>
  </si>
  <si>
    <t>Name of Library Director</t>
  </si>
  <si>
    <t>Ted Goshulak</t>
  </si>
  <si>
    <t>University</t>
  </si>
  <si>
    <t>Bob Foley</t>
  </si>
  <si>
    <t>University College</t>
  </si>
  <si>
    <t>Vancouver Community College</t>
  </si>
  <si>
    <t>Lila Heilbrunn</t>
  </si>
  <si>
    <t>College</t>
  </si>
  <si>
    <t>Mary Anne Guenther</t>
  </si>
  <si>
    <t>Camosun College</t>
  </si>
  <si>
    <t>Sheila Wallace</t>
  </si>
  <si>
    <t>Institute</t>
  </si>
  <si>
    <t>Carole Compton-Smith</t>
  </si>
  <si>
    <t>Justice Institute of B.C.</t>
  </si>
  <si>
    <t>April Haddad</t>
  </si>
  <si>
    <t>BCIT</t>
  </si>
  <si>
    <t>LC</t>
  </si>
  <si>
    <t>Marnie Swanson</t>
  </si>
  <si>
    <t>Katherine Plett</t>
  </si>
  <si>
    <t>Langara College</t>
  </si>
  <si>
    <t>Dana McFarland</t>
  </si>
  <si>
    <t>Maureen Witney</t>
  </si>
  <si>
    <t>Laura Neame</t>
  </si>
  <si>
    <t>Janet H. Beavers</t>
  </si>
  <si>
    <t>Nancy Levesque</t>
  </si>
  <si>
    <t>Cathy MacDonald</t>
  </si>
  <si>
    <t>UBC</t>
  </si>
  <si>
    <t>Selkirk College</t>
  </si>
  <si>
    <t>k)  Direct Circulation/Total Volumes:  6(d)/5(f)</t>
  </si>
  <si>
    <t>CAM</t>
  </si>
  <si>
    <t>CAP</t>
  </si>
  <si>
    <t>CNC</t>
  </si>
  <si>
    <t>DOUG</t>
  </si>
  <si>
    <t>ECIAD</t>
  </si>
  <si>
    <t>JI</t>
  </si>
  <si>
    <t>UNBC</t>
  </si>
  <si>
    <t>MAL</t>
  </si>
  <si>
    <t>NI</t>
  </si>
  <si>
    <t>NL</t>
  </si>
  <si>
    <t>NW</t>
  </si>
  <si>
    <t>RR</t>
  </si>
  <si>
    <t>SEL</t>
  </si>
  <si>
    <t>TWU</t>
  </si>
  <si>
    <t>UCFV</t>
  </si>
  <si>
    <t>UVIC</t>
  </si>
  <si>
    <t>VCC</t>
  </si>
  <si>
    <t>9. FACILITIES AND HOURS:  For each staffed Library</t>
  </si>
  <si>
    <t>Library</t>
  </si>
  <si>
    <t>NOTES</t>
  </si>
  <si>
    <t>Library Type</t>
  </si>
  <si>
    <t>a</t>
  </si>
  <si>
    <t>b</t>
  </si>
  <si>
    <t>c</t>
  </si>
  <si>
    <t>d</t>
  </si>
  <si>
    <t>e</t>
  </si>
  <si>
    <t>g</t>
  </si>
  <si>
    <t>f</t>
  </si>
  <si>
    <t>h</t>
  </si>
  <si>
    <t>1. LIBRARY</t>
  </si>
  <si>
    <t>a + b = c</t>
  </si>
  <si>
    <t>Ratios</t>
  </si>
  <si>
    <t>k</t>
  </si>
  <si>
    <t>f + i = j</t>
  </si>
  <si>
    <t xml:space="preserve">g+h=i </t>
  </si>
  <si>
    <t>e)  Collection Budget as % of Library Budget:  7(j)/7(l)</t>
  </si>
  <si>
    <t>f)  Periodicals as % of Library Budget:  7(d)/7(l)</t>
  </si>
  <si>
    <t>g)  Electronic Services as % of Library Budget:  7(i)/7(l)</t>
  </si>
  <si>
    <t>l)  Total Library Budget/Circulation:  7(l)/6(d)</t>
  </si>
  <si>
    <t>SFU</t>
  </si>
  <si>
    <t>10. COMPUTING INFRASTRUCTURE</t>
  </si>
  <si>
    <t>r)  Reference Hours/Total Open Hours:  9(h) total /9(g)</t>
  </si>
  <si>
    <t>a+b+c+d+e = f</t>
  </si>
  <si>
    <t>GRAPHS</t>
  </si>
  <si>
    <t>RATIOS</t>
  </si>
  <si>
    <t>DATA</t>
  </si>
  <si>
    <t>LEGEND</t>
  </si>
  <si>
    <t>SURVEY</t>
  </si>
  <si>
    <t>DEFINITIONS</t>
  </si>
  <si>
    <t>BRITISH COLUMBIA INSTITUTE OF TECHNOLOGY</t>
  </si>
  <si>
    <t xml:space="preserve">CAM </t>
  </si>
  <si>
    <t>CAMOSUN COLLEGE</t>
  </si>
  <si>
    <t>CAPILANO COLLEGE</t>
  </si>
  <si>
    <t xml:space="preserve">CNC </t>
  </si>
  <si>
    <t>COLLEGE OF NEW CALEDONIA</t>
  </si>
  <si>
    <t xml:space="preserve">DOUG </t>
  </si>
  <si>
    <t>DOUGLAS COLLEGE</t>
  </si>
  <si>
    <t xml:space="preserve">ECIAD </t>
  </si>
  <si>
    <t>EMILY CARR INSTITUTE OF ART &amp; DESIGN</t>
  </si>
  <si>
    <t xml:space="preserve">JI </t>
  </si>
  <si>
    <t>JUSTICE INSTITUTE OF B.C.</t>
  </si>
  <si>
    <t>LANGARA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</si>
  <si>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</si>
  <si>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</si>
  <si>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</si>
  <si>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</si>
  <si>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</si>
  <si>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</si>
  <si>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</si>
  <si>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</si>
  <si>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</si>
  <si>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</si>
  <si>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 xml:space="preserve">UCFV </t>
  </si>
  <si>
    <t>UNIVERSITY COLLEGE OF THE FRASER VALLEY</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</si>
  <si>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</si>
  <si>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</si>
  <si>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</si>
  <si>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</si>
  <si>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</si>
  <si>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</si>
  <si>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TRU</t>
  </si>
  <si>
    <t>OC</t>
  </si>
  <si>
    <t>THOMPSON RIVERS UNIVERSITY</t>
  </si>
  <si>
    <t>Notes</t>
  </si>
  <si>
    <t>a+c=e</t>
  </si>
  <si>
    <t>b+d=f</t>
  </si>
  <si>
    <t xml:space="preserve"> </t>
  </si>
  <si>
    <t>a)  Volumes/FTE Student:  5(f)/3(f)</t>
  </si>
  <si>
    <t>b)  Subscriptions/FTE Student:  5(g)/3(f)</t>
  </si>
  <si>
    <t>c)  Collection Budget/FTE Student:  7(j)/3(f)</t>
  </si>
  <si>
    <t>d)  Library Budget/ FTE Student:  7(l)/3(f)</t>
  </si>
  <si>
    <t>h)  Library Budget as % of Institutional Budget 7(l)/8[c]</t>
  </si>
  <si>
    <t>j)  Direct Circulation/FTE Student:  6(d)/3(f)</t>
  </si>
  <si>
    <t>n)  Number of Students Instructed/FTE Students:  6(b)/3(f)</t>
  </si>
  <si>
    <t>o)  Total Library Area/FTE Students:  9(e) total /3(f)</t>
  </si>
  <si>
    <t>p)  Number of Seats/FTE Student:  9(f) total /3(f)</t>
  </si>
  <si>
    <t>PAGE 1 to 7</t>
  </si>
  <si>
    <t>PAGE 1</t>
  </si>
  <si>
    <t>David Pepper</t>
  </si>
  <si>
    <t>2007/2008</t>
  </si>
  <si>
    <t xml:space="preserve">a (i) </t>
  </si>
  <si>
    <t>a+b+c=d</t>
  </si>
  <si>
    <t>d + e = f</t>
  </si>
  <si>
    <t xml:space="preserve">a (ii) </t>
  </si>
  <si>
    <t>2007-2008</t>
  </si>
  <si>
    <t>Simon Fraser University</t>
  </si>
  <si>
    <t>University of Northern British Columbia</t>
  </si>
  <si>
    <t>Northwest Community College</t>
  </si>
  <si>
    <t>3. USERS</t>
  </si>
  <si>
    <t>2. CAMPUS STAFF RATIO</t>
  </si>
  <si>
    <t>4. LIBRARY PERSONNEL</t>
  </si>
  <si>
    <t>6. USE</t>
  </si>
  <si>
    <t>7. LIBRARY EXPENSES (CAPITAL AND OPERATING)</t>
  </si>
  <si>
    <t>i) FTE Students/FTE Library Personnel:  3(f)/4(f)</t>
  </si>
  <si>
    <t>m)  Reference Transactions/FTE Student:  6a(iii)/3(f)</t>
  </si>
  <si>
    <t>q)  Hours Open/FTE Personnel:  9{g} total /4(f)</t>
  </si>
  <si>
    <t>q)  Hours Open/FTE Personnel:  9(g) total /4(f)</t>
  </si>
  <si>
    <t>Patti Barnes</t>
  </si>
  <si>
    <t>Judy Deon</t>
  </si>
  <si>
    <t>Lynn Copeland</t>
  </si>
  <si>
    <t>Kim Isaac</t>
  </si>
  <si>
    <t>Alison Nussbaumer</t>
  </si>
  <si>
    <t>a(i)+a(ii)=a (iii)</t>
  </si>
  <si>
    <t>b+c+d+e=f</t>
  </si>
  <si>
    <t>a+j+k= l</t>
  </si>
  <si>
    <t>FTE AVED Ministry funded</t>
  </si>
  <si>
    <t>FTE Students (audited)</t>
  </si>
  <si>
    <t xml:space="preserve">Service plan total funded </t>
  </si>
  <si>
    <t xml:space="preserve">Service plan total Actual </t>
  </si>
  <si>
    <t>FTE faculty</t>
  </si>
  <si>
    <t>Annual fee for Community Borrowers?</t>
  </si>
  <si>
    <t>FEE $</t>
  </si>
  <si>
    <t>FTE Librarians (including Director)</t>
  </si>
  <si>
    <t>FTE Library Staff</t>
  </si>
  <si>
    <t>FTE Other Professionals</t>
  </si>
  <si>
    <t xml:space="preserve">FTE Personnel </t>
  </si>
  <si>
    <t>FTE Student Aides</t>
  </si>
  <si>
    <t>Total Personnel in FTE</t>
  </si>
  <si>
    <t>Monographs</t>
  </si>
  <si>
    <t>Videos &amp; Films</t>
  </si>
  <si>
    <t>Other Audio Formats</t>
  </si>
  <si>
    <t>Other Visual Formats</t>
  </si>
  <si>
    <t>Back Issues Periodicals</t>
  </si>
  <si>
    <t>Total Collection</t>
  </si>
  <si>
    <t>Total Print Subscriptions</t>
  </si>
  <si>
    <t>Catalogued Electronic Titles</t>
  </si>
  <si>
    <t>Reference Questions</t>
  </si>
  <si>
    <t>Directional questions</t>
  </si>
  <si>
    <t>Total</t>
  </si>
  <si>
    <t>No. of Participants at group presentations</t>
  </si>
  <si>
    <t xml:space="preserve"> No. of Campuses with Library Staff</t>
  </si>
  <si>
    <t>No. of Campuses without Library Staff</t>
  </si>
  <si>
    <t>No. of Presentations to groups</t>
  </si>
  <si>
    <t>Circulation: Direct</t>
  </si>
  <si>
    <t>Circulation:                   In-Library Use</t>
  </si>
  <si>
    <t>Gate Count</t>
  </si>
  <si>
    <t>ILL: Received  (all formats)</t>
  </si>
  <si>
    <t>ILL: Sent (include all formats)</t>
  </si>
  <si>
    <t>Personnel (Salaries and fringe benefits)</t>
  </si>
  <si>
    <t>Audio-Visual</t>
  </si>
  <si>
    <t>Current Print Periodicals</t>
  </si>
  <si>
    <t>Special Funding Envelopes for Collections</t>
  </si>
  <si>
    <t>ELN Services</t>
  </si>
  <si>
    <t>Non-ELN Subscriptions</t>
  </si>
  <si>
    <t>Other</t>
  </si>
  <si>
    <t>Base Grant from Ministry</t>
  </si>
  <si>
    <t>Other operating Funds</t>
  </si>
  <si>
    <t>Total Institutional Budget</t>
  </si>
  <si>
    <t>Campus Name</t>
  </si>
  <si>
    <t>Total area in square meters</t>
  </si>
  <si>
    <t>Total number of seats</t>
  </si>
  <si>
    <t>Total hours open per week</t>
  </si>
  <si>
    <t>Total reference hours per week</t>
  </si>
  <si>
    <t>Total square meters all campuses</t>
  </si>
  <si>
    <t>Total seats all campuses</t>
  </si>
  <si>
    <t>Total open hours all campuses</t>
  </si>
  <si>
    <t>Total reference hours all campuses</t>
  </si>
  <si>
    <t>No. of public workstations</t>
  </si>
  <si>
    <t>Wireless available</t>
  </si>
  <si>
    <t>No. of laptops available</t>
  </si>
  <si>
    <t>No. of laptops circulated</t>
  </si>
  <si>
    <t>No. of laptop ports</t>
  </si>
  <si>
    <t>Other Mobile devices</t>
  </si>
  <si>
    <t>If yes, please clarify</t>
  </si>
  <si>
    <t>Cataloguing</t>
  </si>
  <si>
    <t>Primary source of bibliographic records</t>
  </si>
  <si>
    <t>Secondary source of bibliographic records</t>
  </si>
  <si>
    <t>OPAC</t>
  </si>
  <si>
    <t>Periodicals Check In</t>
  </si>
  <si>
    <t>Acquisitions</t>
  </si>
  <si>
    <t>Interlibrary Loans</t>
  </si>
  <si>
    <t>Yes</t>
  </si>
  <si>
    <t>No</t>
  </si>
  <si>
    <t>SirsiDynix Horizon</t>
  </si>
  <si>
    <t>OCLC</t>
  </si>
  <si>
    <t>Amicus</t>
  </si>
  <si>
    <t>SirsiDynix HP</t>
  </si>
  <si>
    <t>N/A</t>
  </si>
  <si>
    <t>Relais/OCLC</t>
  </si>
  <si>
    <t>Broadway Campus</t>
  </si>
  <si>
    <t>Downtown Campus</t>
  </si>
  <si>
    <t>11. LIBRARY AUTOMATED SYSTEM</t>
  </si>
  <si>
    <t>VTLS Virtua</t>
  </si>
  <si>
    <t>B&amp;T</t>
  </si>
  <si>
    <t>BOOKWHERE</t>
  </si>
  <si>
    <t>VTLS</t>
  </si>
  <si>
    <t>VARIOUS</t>
  </si>
  <si>
    <t>New Westminster</t>
  </si>
  <si>
    <t>David Lam</t>
  </si>
  <si>
    <t>Cameras (35 mm), Digital cameras, digital camcorders, light sets, tripods, LCD Projectors Computer on Wheels, Data Projectors, Slide projectors, Overhead projectors, Video projectors,  TV/VCR/DVD units, DVD player, blaster/CD players, Cassette recorders, PA system.</t>
  </si>
  <si>
    <t>Innovative</t>
  </si>
  <si>
    <t>AG Canada, OCLC, Amicus</t>
  </si>
  <si>
    <t>Other z39.50 sites</t>
  </si>
  <si>
    <t>Ariel/Outlook</t>
  </si>
  <si>
    <t>North Vancouver</t>
  </si>
  <si>
    <t>Sunshine Coast (Sechelt)</t>
  </si>
  <si>
    <t>Squamish</t>
  </si>
  <si>
    <t>Innovative Interfaces Inc.</t>
  </si>
  <si>
    <t>AG Canada</t>
  </si>
  <si>
    <t>LC, AEMAC</t>
  </si>
  <si>
    <t>INNOPAC</t>
  </si>
  <si>
    <t>Geoffrey R. Walter Library</t>
  </si>
  <si>
    <t>National Library of Canada</t>
  </si>
  <si>
    <t>Relais International</t>
  </si>
  <si>
    <t>Grace Makarewicz</t>
  </si>
  <si>
    <t>Innovative Interfaces Inc (III) - Millennium</t>
  </si>
  <si>
    <t>Bookwhere</t>
  </si>
  <si>
    <t>Z39.50 libraries</t>
  </si>
  <si>
    <t>III - Millennium</t>
  </si>
  <si>
    <t>Ariel - Outlook</t>
  </si>
  <si>
    <t>Langara</t>
  </si>
  <si>
    <t>Royal Roads University</t>
  </si>
  <si>
    <t>Voyager (Endeavor)</t>
  </si>
  <si>
    <t>bna</t>
  </si>
  <si>
    <t>Z39.50 Amicus</t>
  </si>
  <si>
    <t>Comox Valley</t>
  </si>
  <si>
    <t>Campbell River</t>
  </si>
  <si>
    <t>Port Alberni</t>
  </si>
  <si>
    <t>Port Hardy</t>
  </si>
  <si>
    <t>Sirsi</t>
  </si>
  <si>
    <t>LC/National Library/Outlook</t>
  </si>
  <si>
    <t>Agent, e-mail</t>
  </si>
  <si>
    <t>ITA (Foundation + Apprenticeship) Funded</t>
  </si>
  <si>
    <t>ITA (Foundation + Apprenticeship) Actual</t>
  </si>
  <si>
    <t>SIRSI</t>
  </si>
  <si>
    <t>BIBLIOFILE/AMICUS</t>
  </si>
  <si>
    <t>BOOKWHERE</t>
  </si>
  <si>
    <t>SIRSI</t>
  </si>
  <si>
    <t>SIRSI</t>
  </si>
  <si>
    <t>SIRSI</t>
  </si>
  <si>
    <t>RELAIS</t>
  </si>
  <si>
    <t>Kelowna</t>
  </si>
  <si>
    <t>Penticton</t>
  </si>
  <si>
    <t>Salmon Arm</t>
  </si>
  <si>
    <t>Vernon</t>
  </si>
  <si>
    <t>Portable dvd players</t>
  </si>
  <si>
    <t>ExLibris</t>
  </si>
  <si>
    <t>Blackwells</t>
  </si>
  <si>
    <t>ExLibris Voyager</t>
  </si>
  <si>
    <t>Ariel - outlook</t>
  </si>
  <si>
    <t>New Westminster (Main Campus)</t>
  </si>
  <si>
    <t>AMICUS</t>
  </si>
  <si>
    <t>Outlook ILL, ARIEL</t>
  </si>
  <si>
    <t>6.f Gate count was 4,701 on Oct. 18/07 which was an exemplar for the year.</t>
  </si>
  <si>
    <t>Nanaimo</t>
  </si>
  <si>
    <t>Cowichan</t>
  </si>
  <si>
    <t>Powell River</t>
  </si>
  <si>
    <t>6.USE (d) Direct:  in previous years, these stas erroneously included all circulation activity (checkin, checkout, renewals, holds, recalls and ILLs)</t>
  </si>
  <si>
    <t>BCIT Burnaby Campus</t>
  </si>
  <si>
    <t>BCIT Marine Campus</t>
  </si>
  <si>
    <t>BCIT Aerospace and Technology Campus</t>
  </si>
  <si>
    <t>LCD Projectors</t>
  </si>
  <si>
    <t>OCLC/LC</t>
  </si>
  <si>
    <t>OCLC/BLACKWELL'S</t>
  </si>
  <si>
    <t>Norma Marion Alloway Library</t>
  </si>
  <si>
    <t>Langley</t>
  </si>
  <si>
    <t>Richmond</t>
  </si>
  <si>
    <t>Surrey</t>
  </si>
  <si>
    <t>Cloverdale</t>
  </si>
  <si>
    <t>Cameras (35 mm), Digital cameras, digital camcorders, light sets, tripods, Computer on Wheels, Data Projectors, Slide projectors, Overhead projectors, Video projectors, USB Drive, Laser disk player, TV/VCR/DVD units, DVD player, blaster/CD players, Cassette recorders, Walkmans, PA system.</t>
  </si>
  <si>
    <t>GODOT, Ariel, Sirsi</t>
  </si>
  <si>
    <t xml:space="preserve">Please note that the person who answered the FTE Librarians, staff, aides and Faculty questions for the last several years retired a while ago and the person who took over is still away, so another person at HR kindly agreed to provide these numbers to the best of her knowledge. She ran the reports for July 1 (instead of March 31), but at this point I thought it better to just mention this to you rather than ask her to redo them. Let me know if this is NOT ok, and I will submit any possible changes once the "regular" person is back. Please also note that she could only provide a headcount for student aides, so I calculated an approximate using the same ratio that was used last year. </t>
  </si>
  <si>
    <t>Burnaby</t>
  </si>
  <si>
    <t>Vancouver</t>
  </si>
  <si>
    <t>Innovative Interfaces, Inc. (III)</t>
  </si>
  <si>
    <t>Blackwell's North America</t>
  </si>
  <si>
    <t>OCLC and AG Canada</t>
  </si>
  <si>
    <t>III Millennium</t>
  </si>
  <si>
    <t>III Java Millennium</t>
  </si>
  <si>
    <t>Relais</t>
  </si>
  <si>
    <t>Terrace</t>
  </si>
  <si>
    <t>Prince Rupert</t>
  </si>
  <si>
    <t>Smithers</t>
  </si>
  <si>
    <t>Sirsi Unicorn</t>
  </si>
  <si>
    <t>Outlook/CIP</t>
  </si>
  <si>
    <t>Sirsi WebCat</t>
  </si>
  <si>
    <t>manual/Outlook</t>
  </si>
  <si>
    <t>Abbotsford</t>
  </si>
  <si>
    <t>Chilliwack</t>
  </si>
  <si>
    <t>Mission</t>
  </si>
  <si>
    <t>Sirsi Unicom</t>
  </si>
  <si>
    <t>LC, Amicus, other libraries using Z39.50</t>
  </si>
  <si>
    <t>see above</t>
  </si>
  <si>
    <t>Open ILL</t>
  </si>
  <si>
    <t>i)  FTE Students/FTE Library Personnel:  3(f)/4(f)</t>
  </si>
  <si>
    <t>Total Collection Expenditures</t>
  </si>
  <si>
    <t>Total Library Expenditures</t>
  </si>
  <si>
    <t>c)  Collection Expenditures/FTE Student:  7(j)/3(f)</t>
  </si>
  <si>
    <t>d)  Library Expenditures/FTE Student:  7(l)/3(f)</t>
  </si>
  <si>
    <t>e)  Collection Expenditurest as % of Library Expenditures:  7(j)/7(l)</t>
  </si>
  <si>
    <t>f)  Periodicals as % of Library Expenditures:  7(d)/7(l)</t>
  </si>
  <si>
    <t>g)  Electronic Services as % of Library Expenditures:  7(i)/7(l)</t>
  </si>
  <si>
    <t>h)  Library Expenditures as % of Institutional Budget: 7(l)/8(c )</t>
  </si>
  <si>
    <t>l)  Total Library Expenditure/Circulation:  7(l)/6(d)</t>
  </si>
  <si>
    <t>Correction to last year's stats. 5g Total Print Subscriptions 06/07: 344.  10a No. of public workstations 06/07: 75</t>
  </si>
  <si>
    <t>Sybil Harrison</t>
  </si>
  <si>
    <t>Lansdowne</t>
  </si>
  <si>
    <t>Interurban</t>
  </si>
  <si>
    <t>SirsiDynix Unicorn</t>
  </si>
  <si>
    <t>Quest University Canada</t>
  </si>
  <si>
    <t>Venessa Wallsten</t>
  </si>
  <si>
    <t>QUC</t>
  </si>
  <si>
    <t>digital cameras; camcorders</t>
  </si>
  <si>
    <t>Voyager</t>
  </si>
  <si>
    <t>Library of Congress</t>
  </si>
  <si>
    <t>Library and Archives Canada</t>
  </si>
  <si>
    <t>Emily Carr Institute of Art &amp; Design</t>
  </si>
  <si>
    <t>North Island College</t>
  </si>
  <si>
    <t>Northern Lights College</t>
  </si>
  <si>
    <t>Trinity Western University</t>
  </si>
  <si>
    <t>University of British Columbia</t>
  </si>
  <si>
    <t>Thompson Rivers University</t>
  </si>
  <si>
    <t>COTR</t>
  </si>
  <si>
    <t>College of the Rockies</t>
  </si>
  <si>
    <t>Barb Janzen</t>
  </si>
  <si>
    <t>COLLEGE OF THE ROCKIES</t>
  </si>
  <si>
    <t>QUEST UNIVERSITY CANADA</t>
  </si>
  <si>
    <t>Kwantlen University College</t>
  </si>
  <si>
    <t>KW</t>
  </si>
  <si>
    <t>KWANTLEN UNIVERSITY COLLEGE</t>
  </si>
  <si>
    <t>Douglas College</t>
  </si>
  <si>
    <t>College of New Caledonia</t>
  </si>
  <si>
    <t>Okanagan College</t>
  </si>
  <si>
    <t xml:space="preserve">University of Victoria </t>
  </si>
  <si>
    <t>Peter Ward</t>
  </si>
  <si>
    <t>Malaspina University-College</t>
  </si>
  <si>
    <t>University College of the Fraser Valley</t>
  </si>
  <si>
    <t>Capilano College</t>
  </si>
  <si>
    <t>Dawson Creek</t>
  </si>
  <si>
    <t>Fort St. John</t>
  </si>
  <si>
    <t>Fort Nelson</t>
  </si>
  <si>
    <t>SIRSI Unicorn</t>
  </si>
  <si>
    <t>Outlook</t>
  </si>
  <si>
    <t>Sirsi Webcat</t>
  </si>
  <si>
    <t>Agent</t>
  </si>
  <si>
    <t>MALASPINA UNIVERSITY-COLLEGE</t>
  </si>
  <si>
    <t>OKANAGAN COLLEGE</t>
  </si>
  <si>
    <t>Total FTE for the Institute may have been erroneously reported as Faculty FTE in 2006-2007.</t>
  </si>
  <si>
    <t>Blackwell N.A.</t>
  </si>
  <si>
    <t>United Library Services</t>
  </si>
  <si>
    <t>Horizon</t>
  </si>
  <si>
    <t>Ariel, e-mail</t>
  </si>
  <si>
    <t xml:space="preserve">Agent, Amicus via Smartport (Z39.50) </t>
  </si>
  <si>
    <t>UAlberta, UBC, Melvyl</t>
  </si>
  <si>
    <t>SIRSI Webcat</t>
  </si>
  <si>
    <t>MAIN</t>
  </si>
  <si>
    <t>Voyager/ExLibris</t>
  </si>
  <si>
    <t>OCLC; Vendor records; Z39.50 databases</t>
  </si>
  <si>
    <t>OCLC; Relais</t>
  </si>
  <si>
    <t>Collections Subtotal</t>
  </si>
  <si>
    <t>Electronic Products Subtotal</t>
  </si>
  <si>
    <t>i</t>
  </si>
  <si>
    <t>Castlegar</t>
  </si>
  <si>
    <t>Silver King (Nelson)</t>
  </si>
  <si>
    <t>Tenth Street (Nelson)</t>
  </si>
  <si>
    <t>National Library/LC/Outlook</t>
  </si>
  <si>
    <t>other Z39.50 sites</t>
  </si>
  <si>
    <t>Ariel, Outlook</t>
  </si>
  <si>
    <t>Cranbrook</t>
  </si>
  <si>
    <t>2 LCD projector/computer
mobile stations.
1 disability/adaptive technology 
mobile work station.</t>
  </si>
  <si>
    <t>Z39.50</t>
  </si>
  <si>
    <t>Outlook/Ariel
GODOT/email</t>
  </si>
  <si>
    <t>PAGE 1 to 3</t>
  </si>
  <si>
    <t>manual</t>
  </si>
  <si>
    <t xml:space="preserve">*ALL* - Please note that data from UVic’s Law Library are unavailable for this year and was replaced with data from 2006/07.
5g - 2007-2008 Total Print Subscriptions - Print subscriptions are decreasing as electronic subscriptions are increasing
6c - 2007-2008 No. of presentations to groups - Decreases were noted across all units and were generally due to lower demand for presentations from faculty.
6f - 2007-2008 Gate Count - Slight increase in gate count is due to increased number of hours open per week.
7d - 2007-08 Print Subscriptions - Please note that the apparent decrease in print subscriptions over the 2006/07 number is due to a change in reporting for this year; the electronic serials are separated out from the print serials whereas in the past print and electronic were reported as print only.
10a - 2007-2008 # of public workstations - Decrease is due to removal of public workstations for construction of a new addition.
10d - 2007-2008 # of laptops circulated - Increase is due to increased promotion of laptop lending and increased student awareness of this service.
</t>
  </si>
  <si>
    <t xml:space="preserve">7 h. Science Direct Billed in same fiscal year for  both 2007 &amp; 2008 calendar year; next fiscal only for 2009 calendar year.  6 e. The first quarter was not counted correctly.   </t>
  </si>
  <si>
    <t>Kamloops</t>
  </si>
  <si>
    <t>Williams Lake</t>
  </si>
  <si>
    <t>Sirsi/Unicom</t>
  </si>
  <si>
    <t>Blackwell North America</t>
  </si>
  <si>
    <t>Sirsi/Unicorn</t>
  </si>
  <si>
    <t>Wireless Internet with Innovative's AirPac product allows any wireless device with browser capability to access the OPAC</t>
  </si>
  <si>
    <t>Prince George</t>
  </si>
  <si>
    <t>PAGE 23</t>
  </si>
  <si>
    <t>PAGE 24</t>
  </si>
  <si>
    <t>PAGE 25</t>
  </si>
  <si>
    <t>PAGE 26 to 43</t>
  </si>
  <si>
    <t>yes</t>
  </si>
  <si>
    <t>Point Grey</t>
  </si>
  <si>
    <t>Robson Sq</t>
  </si>
  <si>
    <t>Okanagan</t>
  </si>
  <si>
    <t>no</t>
  </si>
  <si>
    <t>Voyager(Ex Libris)</t>
  </si>
  <si>
    <t>Relais, etc.</t>
  </si>
  <si>
    <t>3.g. FTE faculty excludes part time sessionals.  5.g. Print subscriptions: figure represents print titles de-duped (ARL def).  5.h. Electronic titles includes 45,811 e-journals and 824 e-databases.  9.e. UBCV sq.meters: figures from 2006-07.  10.a. Workstations: figures from 2006-07.  10.3. Laptop ports: figures from 2006-07.  Ratios: b. Subscriptions/FTE student - this figure excludes 45,811 e-journals (de-duped). The actual serial titles per FTE student would be 1.61.  f. Periodicals % of library budget. If e-journals are included, the ratio is .20.</t>
  </si>
  <si>
    <t>ACKNOWLEDGEMENTS</t>
  </si>
  <si>
    <t xml:space="preserve">On behalf of CPSLD members, I would like to thank my assistant, Corinna Luk.  For her help and expertise in completing this report. </t>
  </si>
  <si>
    <t>I would also like to acknowledge the help of Stephanie Leskiw</t>
  </si>
  <si>
    <t>Coordinator, PSI Funding, Funding and Analysis Branch, Ministry of Advanced Education who provided us with FTE statistics</t>
  </si>
  <si>
    <t>Director, Library and Learning Resources</t>
  </si>
  <si>
    <t>CPSLD Statistics Compiler, 2008</t>
  </si>
  <si>
    <t>8. INSTITUTIONAL BUDGET - P. 14 revised 7/28/2009 (JI 8b, 8c)</t>
  </si>
  <si>
    <r>
      <t xml:space="preserve">5. COLLECTIONS - </t>
    </r>
    <r>
      <rPr>
        <b/>
        <i/>
        <sz val="10"/>
        <rFont val="Arial"/>
        <family val="2"/>
      </rPr>
      <t>Page 7 revised Nov. 7, 08 (SFU 5g, 5h)</t>
    </r>
  </si>
  <si>
    <t>These statistics have been updated to correct errors</t>
  </si>
  <si>
    <r>
      <t xml:space="preserve">November 7, 2008 - </t>
    </r>
    <r>
      <rPr>
        <b/>
        <sz val="10"/>
        <rFont val="Arial"/>
        <family val="2"/>
      </rPr>
      <t>SFU</t>
    </r>
    <r>
      <rPr>
        <sz val="10"/>
        <rFont val="Arial"/>
        <family val="2"/>
      </rPr>
      <t xml:space="preserve"> - p.7 5g, 5h, Graph b (p. 27) , Ratios - b (p. 24) </t>
    </r>
  </si>
  <si>
    <r>
      <t>July 28, 2009 -</t>
    </r>
    <r>
      <rPr>
        <b/>
        <sz val="10"/>
        <rFont val="Arial"/>
        <family val="2"/>
      </rPr>
      <t xml:space="preserve"> JI</t>
    </r>
    <r>
      <rPr>
        <sz val="10"/>
        <rFont val="Arial"/>
        <family val="2"/>
      </rPr>
      <t xml:space="preserve"> - p. 14 8b, 8c, Graph h (p. 33), Ratios - h (p. 33)</t>
    </r>
  </si>
</sst>
</file>

<file path=xl/styles.xml><?xml version="1.0" encoding="utf-8"?>
<styleSheet xmlns="http://schemas.openxmlformats.org/spreadsheetml/2006/main">
  <numFmts count="5">
    <numFmt numFmtId="169" formatCode="_(* #,##0_);_(* \(#,##0\);_(* &quot;-&quot;_);_(@_)"/>
    <numFmt numFmtId="171" formatCode="_(* #,##0.00_);_(* \(#,##0.00\);_(* &quot;-&quot;??_);_(@_)"/>
    <numFmt numFmtId="173" formatCode="_(* #,##0_);_(* \(#,##0\);_(* &quot;-&quot;??_);_(@_)"/>
    <numFmt numFmtId="182" formatCode="0.0%"/>
    <numFmt numFmtId="186" formatCode="0.0000"/>
  </numFmts>
  <fonts count="23">
    <font>
      <sz val="10"/>
      <name val="Arial"/>
    </font>
    <font>
      <sz val="10"/>
      <name val="Arial"/>
    </font>
    <font>
      <sz val="10"/>
      <name val="Arial"/>
    </font>
    <font>
      <sz val="10"/>
      <name val="Arial"/>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8"/>
      <color indexed="9"/>
      <name val="Arial"/>
      <family val="2"/>
    </font>
    <font>
      <sz val="7"/>
      <name val="Arial"/>
      <family val="2"/>
    </font>
    <font>
      <b/>
      <sz val="12"/>
      <color indexed="9"/>
      <name val="Arial"/>
      <family val="2"/>
    </font>
    <font>
      <sz val="15"/>
      <name val="Arial"/>
      <family val="2"/>
    </font>
    <font>
      <sz val="15"/>
      <color indexed="9"/>
      <name val="Arial"/>
      <family val="2"/>
    </font>
    <font>
      <b/>
      <sz val="12"/>
      <name val="Arial"/>
      <family val="2"/>
    </font>
    <font>
      <sz val="8"/>
      <color indexed="81"/>
      <name val="Tahoma"/>
    </font>
    <font>
      <b/>
      <sz val="8"/>
      <color indexed="81"/>
      <name val="Tahoma"/>
    </font>
    <font>
      <sz val="12"/>
      <name val="Arial"/>
      <family val="2"/>
    </font>
    <font>
      <sz val="8"/>
      <name val="Arial"/>
    </font>
    <font>
      <b/>
      <i/>
      <sz val="10"/>
      <name val="Arial"/>
      <family val="2"/>
    </font>
    <font>
      <b/>
      <sz val="7"/>
      <name val="Arial"/>
      <family val="2"/>
    </font>
    <font>
      <sz val="10"/>
      <color indexed="8"/>
      <name val="Arial"/>
    </font>
  </fonts>
  <fills count="11">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171" fontId="2" fillId="0" borderId="0" applyFont="0" applyFill="0" applyBorder="0" applyAlignment="0" applyProtection="0"/>
    <xf numFmtId="9" fontId="2" fillId="0" borderId="0" applyFont="0" applyFill="0" applyBorder="0" applyAlignment="0" applyProtection="0"/>
  </cellStyleXfs>
  <cellXfs count="198">
    <xf numFmtId="0" fontId="0" fillId="0" borderId="0" xfId="0"/>
    <xf numFmtId="0" fontId="0" fillId="0" borderId="1" xfId="0" applyBorder="1"/>
    <xf numFmtId="0" fontId="0" fillId="0" borderId="1" xfId="0" applyBorder="1" applyAlignment="1">
      <alignment wrapText="1"/>
    </xf>
    <xf numFmtId="2" fontId="0" fillId="0" borderId="1" xfId="0" applyNumberFormat="1" applyBorder="1" applyAlignment="1">
      <alignment horizontal="center"/>
    </xf>
    <xf numFmtId="2" fontId="0" fillId="0" borderId="1" xfId="0" applyNumberFormat="1" applyBorder="1" applyAlignment="1">
      <alignment horizontal="right"/>
    </xf>
    <xf numFmtId="0" fontId="0" fillId="2" borderId="1" xfId="0" applyFill="1" applyBorder="1"/>
    <xf numFmtId="0" fontId="0" fillId="0" borderId="1" xfId="0" applyFill="1" applyBorder="1" applyAlignment="1">
      <alignment wrapText="1"/>
    </xf>
    <xf numFmtId="0" fontId="0" fillId="2" borderId="1" xfId="0" applyFill="1" applyBorder="1" applyAlignment="1">
      <alignment horizontal="left"/>
    </xf>
    <xf numFmtId="0" fontId="0" fillId="3" borderId="1" xfId="0" applyFill="1" applyBorder="1" applyAlignment="1">
      <alignment wrapText="1"/>
    </xf>
    <xf numFmtId="0" fontId="0" fillId="3" borderId="1" xfId="0" applyFill="1" applyBorder="1"/>
    <xf numFmtId="0" fontId="0" fillId="0" borderId="1" xfId="0" applyFill="1" applyBorder="1"/>
    <xf numFmtId="0" fontId="4" fillId="0" borderId="1" xfId="0" applyFont="1" applyFill="1" applyBorder="1"/>
    <xf numFmtId="0" fontId="5" fillId="0" borderId="1" xfId="0" applyFont="1" applyFill="1" applyBorder="1"/>
    <xf numFmtId="0" fontId="7" fillId="0" borderId="1" xfId="0" applyFont="1" applyBorder="1"/>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0" fillId="2" borderId="1" xfId="0" applyFill="1" applyBorder="1" applyAlignment="1"/>
    <xf numFmtId="0" fontId="8" fillId="2" borderId="1" xfId="0" applyFont="1" applyFill="1" applyBorder="1" applyAlignment="1">
      <alignment horizontal="center"/>
    </xf>
    <xf numFmtId="0" fontId="7" fillId="0" borderId="1" xfId="0" applyFont="1" applyFill="1" applyBorder="1"/>
    <xf numFmtId="2" fontId="0" fillId="0" borderId="1" xfId="0" applyNumberFormat="1" applyFill="1" applyBorder="1" applyAlignment="1">
      <alignment horizontal="center" textRotation="90"/>
    </xf>
    <xf numFmtId="182" fontId="0" fillId="0" borderId="1" xfId="0" applyNumberFormat="1" applyFill="1" applyBorder="1" applyAlignment="1">
      <alignment horizontal="center" textRotation="90"/>
    </xf>
    <xf numFmtId="173" fontId="0" fillId="0" borderId="1" xfId="0" applyNumberFormat="1" applyFill="1" applyBorder="1" applyAlignment="1">
      <alignment horizontal="center" textRotation="90"/>
    </xf>
    <xf numFmtId="2" fontId="0" fillId="0" borderId="1" xfId="0" applyNumberFormat="1" applyFill="1" applyBorder="1" applyAlignment="1">
      <alignment horizontal="right" textRotation="90"/>
    </xf>
    <xf numFmtId="0" fontId="7" fillId="0" borderId="1" xfId="0" applyFont="1" applyFill="1" applyBorder="1" applyAlignment="1">
      <alignment wrapText="1"/>
    </xf>
    <xf numFmtId="2" fontId="6" fillId="0" borderId="1" xfId="0" applyNumberFormat="1" applyFont="1" applyFill="1" applyBorder="1" applyAlignment="1">
      <alignment horizontal="center" textRotation="90"/>
    </xf>
    <xf numFmtId="173" fontId="6" fillId="0" borderId="1" xfId="0" applyNumberFormat="1" applyFont="1" applyFill="1" applyBorder="1" applyAlignment="1">
      <alignment horizontal="center" textRotation="90"/>
    </xf>
    <xf numFmtId="0" fontId="9" fillId="0" borderId="1" xfId="0" applyFont="1" applyFill="1" applyBorder="1"/>
    <xf numFmtId="0" fontId="6" fillId="0" borderId="0" xfId="0" applyFont="1"/>
    <xf numFmtId="0" fontId="10" fillId="4" borderId="1" xfId="0" applyFont="1" applyFill="1" applyBorder="1" applyAlignment="1">
      <alignment horizontal="center"/>
    </xf>
    <xf numFmtId="0" fontId="9" fillId="0" borderId="1" xfId="0" applyFont="1" applyBorder="1"/>
    <xf numFmtId="2" fontId="6" fillId="0" borderId="1" xfId="0" applyNumberFormat="1" applyFont="1" applyBorder="1" applyAlignment="1">
      <alignment horizontal="center"/>
    </xf>
    <xf numFmtId="2" fontId="6" fillId="0" borderId="1" xfId="0" applyNumberFormat="1" applyFont="1" applyFill="1" applyBorder="1" applyAlignment="1">
      <alignment horizontal="right" textRotation="90"/>
    </xf>
    <xf numFmtId="0" fontId="5" fillId="2" borderId="1" xfId="0" applyFont="1" applyFill="1" applyBorder="1"/>
    <xf numFmtId="0" fontId="7" fillId="2" borderId="1" xfId="0" applyFont="1" applyFill="1" applyBorder="1"/>
    <xf numFmtId="0" fontId="7" fillId="2" borderId="1" xfId="0" applyFont="1" applyFill="1" applyBorder="1" applyAlignment="1">
      <alignment horizontal="center"/>
    </xf>
    <xf numFmtId="0" fontId="0" fillId="5" borderId="1" xfId="0" applyFill="1" applyBorder="1" applyAlignment="1">
      <alignment horizontal="left"/>
    </xf>
    <xf numFmtId="171" fontId="8" fillId="4" borderId="1" xfId="1" applyFont="1" applyFill="1" applyBorder="1" applyAlignment="1">
      <alignment horizontal="center"/>
    </xf>
    <xf numFmtId="171" fontId="0" fillId="0" borderId="1" xfId="1" applyFont="1" applyBorder="1"/>
    <xf numFmtId="171" fontId="0" fillId="0" borderId="1" xfId="1" applyFont="1" applyFill="1" applyBorder="1"/>
    <xf numFmtId="171" fontId="8" fillId="4" borderId="1" xfId="1" applyFont="1" applyFill="1" applyBorder="1" applyAlignment="1" applyProtection="1">
      <alignment horizontal="center"/>
      <protection locked="0"/>
    </xf>
    <xf numFmtId="171" fontId="8" fillId="4" borderId="1" xfId="1" applyFont="1" applyFill="1" applyBorder="1" applyAlignment="1" applyProtection="1">
      <alignment horizontal="center"/>
    </xf>
    <xf numFmtId="171" fontId="5" fillId="0" borderId="1" xfId="1" applyFont="1" applyFill="1" applyBorder="1"/>
    <xf numFmtId="171" fontId="7" fillId="2" borderId="1" xfId="1" applyFont="1" applyFill="1" applyBorder="1" applyAlignment="1">
      <alignment horizontal="center"/>
    </xf>
    <xf numFmtId="171" fontId="8" fillId="2" borderId="1" xfId="1" applyFont="1" applyFill="1" applyBorder="1" applyAlignment="1">
      <alignment horizontal="center"/>
    </xf>
    <xf numFmtId="171" fontId="0" fillId="2" borderId="1" xfId="1" applyFont="1" applyFill="1" applyBorder="1"/>
    <xf numFmtId="171" fontId="4" fillId="0" borderId="1" xfId="1" applyFont="1" applyFill="1" applyBorder="1"/>
    <xf numFmtId="171" fontId="7" fillId="0" borderId="1" xfId="1" applyFont="1" applyFill="1" applyBorder="1"/>
    <xf numFmtId="0" fontId="0" fillId="0" borderId="1" xfId="0" applyFill="1" applyBorder="1" applyAlignment="1">
      <alignment horizontal="center"/>
    </xf>
    <xf numFmtId="0" fontId="5" fillId="0" borderId="1" xfId="0" applyFont="1" applyFill="1" applyBorder="1" applyAlignment="1">
      <alignment horizontal="center"/>
    </xf>
    <xf numFmtId="9" fontId="6" fillId="0" borderId="1" xfId="2" applyFont="1" applyFill="1" applyBorder="1" applyAlignment="1">
      <alignment horizontal="center" textRotation="90"/>
    </xf>
    <xf numFmtId="2" fontId="6" fillId="0" borderId="1" xfId="0" applyNumberFormat="1" applyFont="1" applyFill="1" applyBorder="1" applyAlignment="1">
      <alignment horizontal="center"/>
    </xf>
    <xf numFmtId="0" fontId="6" fillId="0" borderId="1" xfId="0" applyFont="1" applyBorder="1"/>
    <xf numFmtId="0" fontId="6" fillId="0" borderId="1" xfId="0" applyFont="1" applyBorder="1" applyAlignment="1">
      <alignment wrapText="1"/>
    </xf>
    <xf numFmtId="0" fontId="0" fillId="0" borderId="0" xfId="0" applyAlignment="1">
      <alignment horizontal="centerContinuous"/>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3" fillId="0" borderId="0" xfId="0" applyFont="1"/>
    <xf numFmtId="0" fontId="13" fillId="0" borderId="0" xfId="0" applyFont="1" applyAlignment="1">
      <alignment horizontal="center"/>
    </xf>
    <xf numFmtId="0" fontId="7" fillId="0" borderId="1" xfId="0" applyFont="1" applyFill="1" applyBorder="1" applyAlignment="1">
      <alignment horizontal="center"/>
    </xf>
    <xf numFmtId="0" fontId="3" fillId="0" borderId="1" xfId="0" applyFont="1" applyFill="1" applyBorder="1"/>
    <xf numFmtId="0" fontId="0" fillId="2" borderId="13" xfId="0" applyFill="1" applyBorder="1" applyAlignment="1">
      <alignment horizontal="left" wrapText="1"/>
    </xf>
    <xf numFmtId="0" fontId="7" fillId="6" borderId="1" xfId="0" applyFont="1" applyFill="1" applyBorder="1"/>
    <xf numFmtId="0" fontId="9" fillId="7" borderId="1" xfId="0" applyFont="1" applyFill="1" applyBorder="1"/>
    <xf numFmtId="2" fontId="11" fillId="7" borderId="1" xfId="0" applyNumberFormat="1" applyFont="1" applyFill="1" applyBorder="1" applyAlignment="1">
      <alignment horizontal="center"/>
    </xf>
    <xf numFmtId="2" fontId="6" fillId="7" borderId="1" xfId="0" applyNumberFormat="1" applyFont="1" applyFill="1" applyBorder="1" applyAlignment="1">
      <alignment horizontal="center"/>
    </xf>
    <xf numFmtId="0" fontId="9" fillId="6" borderId="1" xfId="0" applyFont="1" applyFill="1" applyBorder="1"/>
    <xf numFmtId="2" fontId="6" fillId="6" borderId="1" xfId="0" applyNumberFormat="1" applyFont="1" applyFill="1" applyBorder="1" applyAlignment="1">
      <alignment horizontal="center"/>
    </xf>
    <xf numFmtId="0" fontId="7" fillId="8" borderId="1" xfId="0" applyFont="1" applyFill="1" applyBorder="1" applyAlignment="1">
      <alignment horizontal="left"/>
    </xf>
    <xf numFmtId="0" fontId="0" fillId="8" borderId="1" xfId="0" applyFill="1" applyBorder="1" applyAlignment="1">
      <alignment horizontal="left" wrapText="1"/>
    </xf>
    <xf numFmtId="0" fontId="0" fillId="8" borderId="1" xfId="0" applyFill="1" applyBorder="1" applyAlignment="1">
      <alignment horizontal="left"/>
    </xf>
    <xf numFmtId="0" fontId="15" fillId="8" borderId="1" xfId="0" applyFont="1" applyFill="1" applyBorder="1" applyAlignment="1">
      <alignment horizontal="left"/>
    </xf>
    <xf numFmtId="0" fontId="15" fillId="8" borderId="1" xfId="0" applyFont="1" applyFill="1" applyBorder="1" applyAlignment="1">
      <alignment horizontal="center"/>
    </xf>
    <xf numFmtId="0" fontId="0" fillId="8" borderId="1" xfId="0"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8" fillId="2" borderId="1" xfId="0" applyFont="1" applyFill="1" applyBorder="1" applyAlignment="1">
      <alignment horizontal="center" vertical="top"/>
    </xf>
    <xf numFmtId="0" fontId="0" fillId="0" borderId="1" xfId="0" applyNumberFormat="1" applyBorder="1" applyAlignment="1">
      <alignment wrapText="1"/>
    </xf>
    <xf numFmtId="171" fontId="0" fillId="0" borderId="0" xfId="1" applyFont="1" applyAlignment="1">
      <alignment wrapText="1"/>
    </xf>
    <xf numFmtId="0" fontId="3" fillId="0" borderId="0" xfId="0" applyFont="1" applyAlignment="1">
      <alignment wrapText="1"/>
    </xf>
    <xf numFmtId="0" fontId="7" fillId="9" borderId="1" xfId="0" applyFont="1" applyFill="1" applyBorder="1" applyAlignment="1">
      <alignment horizontal="center"/>
    </xf>
    <xf numFmtId="0" fontId="7" fillId="9" borderId="1" xfId="0" applyFont="1" applyFill="1" applyBorder="1" applyAlignment="1">
      <alignment horizontal="left"/>
    </xf>
    <xf numFmtId="0" fontId="7" fillId="2" borderId="14" xfId="0" applyFont="1" applyFill="1" applyBorder="1" applyAlignment="1">
      <alignment horizontal="center"/>
    </xf>
    <xf numFmtId="0" fontId="7" fillId="2" borderId="15" xfId="0" applyFont="1" applyFill="1" applyBorder="1" applyAlignment="1">
      <alignment horizontal="center"/>
    </xf>
    <xf numFmtId="171" fontId="8" fillId="4" borderId="16" xfId="1" applyFont="1" applyFill="1" applyBorder="1" applyAlignment="1">
      <alignment horizontal="center"/>
    </xf>
    <xf numFmtId="0" fontId="8" fillId="4" borderId="16" xfId="0" applyFont="1" applyFill="1" applyBorder="1" applyAlignment="1">
      <alignment horizontal="center"/>
    </xf>
    <xf numFmtId="0" fontId="7" fillId="4" borderId="1" xfId="0" applyFont="1" applyFill="1" applyBorder="1" applyAlignment="1">
      <alignment horizontal="center"/>
    </xf>
    <xf numFmtId="0" fontId="0" fillId="2" borderId="15" xfId="0" applyFill="1" applyBorder="1" applyAlignment="1">
      <alignment wrapText="1"/>
    </xf>
    <xf numFmtId="0" fontId="0" fillId="2" borderId="1" xfId="0" applyFill="1" applyBorder="1" applyAlignment="1">
      <alignment wrapText="1"/>
    </xf>
    <xf numFmtId="171" fontId="0" fillId="2" borderId="1" xfId="1" applyFont="1" applyFill="1" applyBorder="1" applyAlignment="1">
      <alignment wrapText="1"/>
    </xf>
    <xf numFmtId="0" fontId="3" fillId="2" borderId="1" xfId="0" applyFont="1" applyFill="1" applyBorder="1"/>
    <xf numFmtId="171" fontId="0" fillId="2" borderId="1" xfId="1" applyFont="1" applyFill="1" applyBorder="1" applyAlignment="1">
      <alignment horizontal="left" wrapText="1"/>
    </xf>
    <xf numFmtId="0" fontId="5" fillId="2" borderId="1" xfId="0" applyFont="1" applyFill="1" applyBorder="1" applyAlignment="1">
      <alignment horizontal="center" wrapText="1"/>
    </xf>
    <xf numFmtId="0" fontId="5" fillId="2" borderId="1" xfId="0" applyFont="1" applyFill="1" applyBorder="1" applyAlignment="1">
      <alignment horizontal="left" wrapText="1"/>
    </xf>
    <xf numFmtId="10" fontId="6" fillId="0" borderId="1" xfId="2" applyNumberFormat="1" applyFont="1" applyFill="1" applyBorder="1" applyAlignment="1">
      <alignment horizontal="center"/>
    </xf>
    <xf numFmtId="10" fontId="6" fillId="7" borderId="1" xfId="2" applyNumberFormat="1" applyFont="1" applyFill="1" applyBorder="1" applyAlignment="1">
      <alignment horizontal="center"/>
    </xf>
    <xf numFmtId="0" fontId="15" fillId="0" borderId="1" xfId="0" applyFont="1" applyFill="1" applyBorder="1" applyAlignment="1">
      <alignment horizontal="center"/>
    </xf>
    <xf numFmtId="0" fontId="3" fillId="0" borderId="1" xfId="0" applyFont="1" applyFill="1" applyBorder="1" applyAlignment="1">
      <alignment horizontal="left"/>
    </xf>
    <xf numFmtId="0" fontId="0" fillId="0" borderId="0" xfId="0" applyBorder="1" applyAlignment="1">
      <alignment wrapText="1"/>
    </xf>
    <xf numFmtId="0" fontId="0" fillId="0" borderId="0" xfId="0" applyNumberFormat="1" applyBorder="1" applyAlignment="1">
      <alignment wrapText="1"/>
    </xf>
    <xf numFmtId="0" fontId="0" fillId="10" borderId="1" xfId="0" applyFill="1" applyBorder="1" applyAlignment="1">
      <alignment horizontal="center" wrapText="1"/>
    </xf>
    <xf numFmtId="171" fontId="0" fillId="10" borderId="1" xfId="1" applyFont="1" applyFill="1" applyBorder="1" applyAlignment="1">
      <alignment horizontal="center" wrapText="1"/>
    </xf>
    <xf numFmtId="0" fontId="3" fillId="10" borderId="1" xfId="0" applyFont="1" applyFill="1" applyBorder="1" applyAlignment="1">
      <alignment horizontal="center" wrapText="1"/>
    </xf>
    <xf numFmtId="171" fontId="0" fillId="10" borderId="1" xfId="1" applyFont="1" applyFill="1" applyBorder="1" applyAlignment="1" applyProtection="1">
      <alignment horizontal="center" wrapText="1"/>
      <protection locked="0"/>
    </xf>
    <xf numFmtId="171" fontId="0" fillId="10" borderId="1" xfId="1" applyFont="1" applyFill="1" applyBorder="1" applyAlignment="1" applyProtection="1">
      <alignment horizontal="center" wrapText="1"/>
    </xf>
    <xf numFmtId="0" fontId="7" fillId="10" borderId="1" xfId="0" applyFont="1" applyFill="1" applyBorder="1" applyAlignment="1">
      <alignment horizontal="center" wrapText="1"/>
    </xf>
    <xf numFmtId="0" fontId="0" fillId="10" borderId="1" xfId="0" applyFill="1" applyBorder="1" applyAlignment="1">
      <alignment wrapText="1"/>
    </xf>
    <xf numFmtId="171" fontId="7" fillId="10" borderId="1" xfId="1" applyFont="1" applyFill="1" applyBorder="1" applyAlignment="1">
      <alignment horizontal="center" wrapText="1"/>
    </xf>
    <xf numFmtId="171" fontId="7" fillId="10" borderId="1" xfId="1" applyFont="1" applyFill="1" applyBorder="1" applyAlignment="1" applyProtection="1">
      <alignment horizontal="center" wrapText="1"/>
    </xf>
    <xf numFmtId="0" fontId="0" fillId="10" borderId="15" xfId="0" applyFill="1" applyBorder="1" applyAlignment="1">
      <alignment horizontal="center" wrapText="1"/>
    </xf>
    <xf numFmtId="0" fontId="0" fillId="10" borderId="1" xfId="0" applyFill="1" applyBorder="1" applyAlignment="1">
      <alignment horizontal="center"/>
    </xf>
    <xf numFmtId="173" fontId="0" fillId="0" borderId="1" xfId="1" applyNumberFormat="1" applyFont="1" applyFill="1" applyBorder="1"/>
    <xf numFmtId="2" fontId="0" fillId="0" borderId="1" xfId="0" applyNumberFormat="1" applyFill="1" applyBorder="1"/>
    <xf numFmtId="173" fontId="0" fillId="0" borderId="1" xfId="1" applyNumberFormat="1" applyFont="1" applyFill="1" applyBorder="1" applyAlignment="1" applyProtection="1">
      <alignment horizontal="left" indent="1"/>
    </xf>
    <xf numFmtId="173" fontId="0" fillId="0" borderId="1" xfId="1" applyNumberFormat="1" applyFont="1" applyFill="1" applyBorder="1" applyAlignment="1">
      <alignment horizontal="left" indent="1"/>
    </xf>
    <xf numFmtId="171" fontId="0" fillId="0" borderId="1" xfId="1" applyFont="1" applyFill="1" applyBorder="1" applyAlignment="1">
      <alignment wrapText="1"/>
    </xf>
    <xf numFmtId="0" fontId="0" fillId="0" borderId="1" xfId="0" applyFill="1" applyBorder="1" applyAlignment="1">
      <alignment horizontal="left"/>
    </xf>
    <xf numFmtId="0" fontId="0" fillId="0" borderId="1" xfId="0" applyFill="1" applyBorder="1" applyAlignment="1">
      <alignment horizontal="right"/>
    </xf>
    <xf numFmtId="173" fontId="0" fillId="0" borderId="0" xfId="1" applyNumberFormat="1" applyFont="1" applyFill="1"/>
    <xf numFmtId="0" fontId="5" fillId="2" borderId="13" xfId="0" applyFont="1" applyFill="1" applyBorder="1" applyAlignment="1">
      <alignment horizontal="left" wrapText="1"/>
    </xf>
    <xf numFmtId="0" fontId="0" fillId="2" borderId="13" xfId="0" applyFill="1" applyBorder="1" applyAlignment="1">
      <alignment horizontal="center" wrapText="1"/>
    </xf>
    <xf numFmtId="0" fontId="1" fillId="0" borderId="1" xfId="0" applyFont="1" applyFill="1" applyBorder="1" applyAlignment="1">
      <alignment wrapText="1"/>
    </xf>
    <xf numFmtId="0" fontId="0" fillId="0" borderId="1" xfId="0" applyNumberFormat="1" applyFill="1" applyBorder="1" applyAlignment="1">
      <alignment wrapText="1"/>
    </xf>
    <xf numFmtId="0" fontId="3" fillId="0" borderId="1" xfId="0" applyFont="1" applyFill="1" applyBorder="1" applyAlignment="1">
      <alignment wrapText="1"/>
    </xf>
    <xf numFmtId="186" fontId="0" fillId="0" borderId="1" xfId="0" applyNumberFormat="1" applyBorder="1" applyAlignment="1">
      <alignment horizontal="center"/>
    </xf>
    <xf numFmtId="0" fontId="3" fillId="0" borderId="1" xfId="0" applyFont="1" applyBorder="1" applyAlignment="1">
      <alignment wrapText="1"/>
    </xf>
    <xf numFmtId="171" fontId="0" fillId="0" borderId="1" xfId="1" applyFont="1" applyFill="1" applyBorder="1" applyProtection="1"/>
    <xf numFmtId="1" fontId="0" fillId="0" borderId="1" xfId="0" applyNumberFormat="1" applyFill="1" applyBorder="1"/>
    <xf numFmtId="1" fontId="0" fillId="0" borderId="15" xfId="1" applyNumberFormat="1" applyFont="1" applyFill="1" applyBorder="1"/>
    <xf numFmtId="1" fontId="0" fillId="0" borderId="15" xfId="1" applyNumberFormat="1" applyFont="1" applyFill="1" applyBorder="1" applyAlignment="1">
      <alignment horizontal="right"/>
    </xf>
    <xf numFmtId="1" fontId="0" fillId="0" borderId="1" xfId="1" applyNumberFormat="1" applyFont="1" applyFill="1" applyBorder="1" applyAlignment="1">
      <alignment horizontal="right"/>
    </xf>
    <xf numFmtId="1" fontId="0" fillId="0" borderId="1" xfId="1" applyNumberFormat="1" applyFont="1" applyFill="1" applyBorder="1"/>
    <xf numFmtId="1" fontId="0" fillId="0" borderId="1" xfId="0" applyNumberFormat="1" applyFill="1" applyBorder="1" applyAlignment="1">
      <alignment horizontal="right"/>
    </xf>
    <xf numFmtId="37" fontId="0" fillId="0" borderId="1" xfId="1" applyNumberFormat="1" applyFont="1" applyFill="1" applyBorder="1"/>
    <xf numFmtId="49" fontId="0" fillId="0" borderId="1" xfId="1" applyNumberFormat="1" applyFont="1" applyFill="1" applyBorder="1"/>
    <xf numFmtId="49" fontId="0" fillId="0" borderId="1" xfId="0" applyNumberFormat="1" applyFill="1" applyBorder="1"/>
    <xf numFmtId="49" fontId="0" fillId="0" borderId="1" xfId="0" applyNumberFormat="1" applyFill="1" applyBorder="1" applyAlignment="1">
      <alignment horizontal="left"/>
    </xf>
    <xf numFmtId="49" fontId="8" fillId="4" borderId="1" xfId="0" applyNumberFormat="1" applyFont="1" applyFill="1" applyBorder="1" applyAlignment="1">
      <alignment horizontal="center"/>
    </xf>
    <xf numFmtId="2" fontId="0" fillId="0" borderId="1" xfId="1" applyNumberFormat="1" applyFont="1" applyFill="1" applyBorder="1"/>
    <xf numFmtId="169" fontId="0" fillId="0" borderId="1" xfId="1" applyNumberFormat="1" applyFont="1" applyFill="1" applyBorder="1"/>
    <xf numFmtId="171" fontId="0" fillId="0" borderId="1" xfId="1" applyNumberFormat="1" applyFont="1" applyFill="1" applyBorder="1"/>
    <xf numFmtId="1" fontId="0" fillId="0" borderId="1" xfId="1" applyNumberFormat="1" applyFont="1" applyBorder="1"/>
    <xf numFmtId="3" fontId="0" fillId="0" borderId="1" xfId="1" applyNumberFormat="1" applyFont="1" applyFill="1" applyBorder="1"/>
    <xf numFmtId="3" fontId="0" fillId="0" borderId="1" xfId="1" applyNumberFormat="1" applyFont="1" applyBorder="1"/>
    <xf numFmtId="3" fontId="0" fillId="0" borderId="1" xfId="0" applyNumberFormat="1" applyFill="1" applyBorder="1"/>
    <xf numFmtId="0" fontId="0" fillId="0" borderId="1" xfId="1" applyNumberFormat="1" applyFont="1" applyFill="1" applyBorder="1"/>
    <xf numFmtId="39" fontId="0" fillId="0" borderId="1" xfId="1" applyNumberFormat="1" applyFont="1" applyFill="1" applyBorder="1"/>
    <xf numFmtId="0" fontId="3" fillId="0" borderId="1" xfId="0" applyFont="1" applyBorder="1" applyAlignment="1">
      <alignment vertical="top" wrapText="1"/>
    </xf>
    <xf numFmtId="0" fontId="3" fillId="0" borderId="17" xfId="0" applyFont="1" applyBorder="1" applyAlignment="1">
      <alignment wrapText="1"/>
    </xf>
    <xf numFmtId="0" fontId="18" fillId="0" borderId="0" xfId="0" applyFont="1"/>
    <xf numFmtId="0" fontId="0" fillId="0" borderId="0" xfId="0" applyAlignment="1"/>
    <xf numFmtId="0" fontId="21" fillId="8" borderId="1" xfId="0" applyFont="1" applyFill="1" applyBorder="1" applyAlignment="1">
      <alignment horizontal="left"/>
    </xf>
    <xf numFmtId="171" fontId="6" fillId="7" borderId="1" xfId="1" applyFont="1" applyFill="1" applyBorder="1" applyAlignment="1">
      <alignment horizontal="center"/>
    </xf>
    <xf numFmtId="9" fontId="6" fillId="0" borderId="1" xfId="2" applyFont="1" applyFill="1" applyBorder="1" applyAlignment="1">
      <alignment horizontal="center" textRotation="90"/>
    </xf>
    <xf numFmtId="173" fontId="6" fillId="0" borderId="1" xfId="0" applyNumberFormat="1" applyFont="1" applyFill="1" applyBorder="1" applyAlignment="1">
      <alignment horizontal="center" textRotation="90"/>
    </xf>
    <xf numFmtId="2" fontId="6" fillId="0" borderId="1" xfId="0" applyNumberFormat="1" applyFont="1" applyFill="1" applyBorder="1" applyAlignment="1">
      <alignment horizontal="center" textRotation="90"/>
    </xf>
    <xf numFmtId="0" fontId="9" fillId="0" borderId="13" xfId="0" applyFont="1" applyFill="1" applyBorder="1" applyAlignment="1">
      <alignment horizontal="center"/>
    </xf>
    <xf numFmtId="0" fontId="9" fillId="0" borderId="16" xfId="0" applyFont="1" applyFill="1" applyBorder="1" applyAlignment="1">
      <alignment horizontal="center"/>
    </xf>
    <xf numFmtId="0" fontId="21" fillId="8" borderId="14" xfId="0" applyFont="1" applyFill="1" applyBorder="1" applyAlignment="1">
      <alignment horizontal="center"/>
    </xf>
    <xf numFmtId="0" fontId="21" fillId="8" borderId="8" xfId="0" applyFont="1" applyFill="1" applyBorder="1" applyAlignment="1">
      <alignment horizontal="center"/>
    </xf>
    <xf numFmtId="0" fontId="21" fillId="8" borderId="15" xfId="0" applyFont="1" applyFill="1" applyBorder="1" applyAlignment="1">
      <alignment horizontal="center"/>
    </xf>
    <xf numFmtId="0" fontId="12" fillId="2" borderId="0" xfId="0" applyFont="1" applyFill="1" applyAlignment="1">
      <alignment horizontal="center" vertical="center"/>
    </xf>
    <xf numFmtId="0" fontId="13" fillId="0" borderId="0" xfId="0" applyFont="1" applyAlignment="1">
      <alignment wrapText="1"/>
    </xf>
    <xf numFmtId="0" fontId="13" fillId="0" borderId="0" xfId="0" applyFont="1" applyAlignment="1"/>
    <xf numFmtId="0" fontId="14" fillId="2" borderId="0" xfId="0" applyFont="1" applyFill="1" applyAlignment="1">
      <alignment horizontal="center"/>
    </xf>
    <xf numFmtId="0" fontId="15" fillId="0" borderId="0" xfId="0" applyFont="1" applyAlignment="1"/>
    <xf numFmtId="0" fontId="0" fillId="0" borderId="0" xfId="0" applyAlignment="1"/>
    <xf numFmtId="0" fontId="18" fillId="0" borderId="0" xfId="0" applyFont="1" applyAlignment="1">
      <alignment wrapText="1"/>
    </xf>
    <xf numFmtId="0" fontId="0" fillId="0" borderId="0" xfId="0" applyAlignment="1">
      <alignment wrapText="1"/>
    </xf>
    <xf numFmtId="0" fontId="7" fillId="9" borderId="14" xfId="0" applyFont="1" applyFill="1" applyBorder="1" applyAlignment="1">
      <alignment horizontal="center"/>
    </xf>
    <xf numFmtId="0" fontId="7" fillId="9" borderId="8" xfId="0" applyFont="1" applyFill="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2" fontId="6" fillId="0" borderId="1" xfId="0" applyNumberFormat="1" applyFont="1" applyFill="1" applyBorder="1" applyAlignment="1">
      <alignment horizontal="center" textRotation="90" wrapText="1"/>
    </xf>
    <xf numFmtId="2" fontId="6" fillId="0" borderId="13" xfId="0" applyNumberFormat="1" applyFont="1" applyFill="1" applyBorder="1" applyAlignment="1">
      <alignment horizontal="center" textRotation="90" wrapText="1"/>
    </xf>
    <xf numFmtId="173" fontId="6" fillId="0" borderId="1" xfId="0" applyNumberFormat="1" applyFont="1" applyFill="1" applyBorder="1" applyAlignment="1">
      <alignment horizontal="center" textRotation="90" wrapText="1"/>
    </xf>
    <xf numFmtId="173" fontId="6" fillId="0" borderId="13" xfId="0" applyNumberFormat="1" applyFont="1" applyFill="1" applyBorder="1" applyAlignment="1">
      <alignment horizontal="center" textRotation="90" wrapText="1"/>
    </xf>
    <xf numFmtId="182" fontId="6" fillId="0" borderId="1" xfId="0" applyNumberFormat="1" applyFont="1" applyFill="1" applyBorder="1" applyAlignment="1">
      <alignment horizontal="center" textRotation="90" wrapText="1"/>
    </xf>
    <xf numFmtId="182" fontId="6" fillId="0" borderId="13" xfId="0" applyNumberFormat="1" applyFont="1" applyFill="1" applyBorder="1" applyAlignment="1">
      <alignment horizontal="center" textRotation="90" wrapText="1"/>
    </xf>
    <xf numFmtId="0" fontId="7" fillId="0" borderId="1" xfId="0" applyFont="1" applyFill="1" applyBorder="1" applyAlignment="1">
      <alignment horizontal="center" wrapText="1"/>
    </xf>
    <xf numFmtId="2" fontId="6" fillId="0" borderId="18" xfId="0" applyNumberFormat="1" applyFont="1" applyFill="1" applyBorder="1" applyAlignment="1">
      <alignment horizontal="center" textRotation="90" wrapText="1"/>
    </xf>
    <xf numFmtId="0" fontId="7" fillId="0" borderId="0" xfId="0" applyFont="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7" fillId="6" borderId="8" xfId="0" applyFont="1" applyFill="1" applyBorder="1" applyAlignment="1">
      <alignment horizontal="center"/>
    </xf>
    <xf numFmtId="0" fontId="7" fillId="0" borderId="14" xfId="0" applyFont="1" applyFill="1" applyBorder="1" applyAlignment="1">
      <alignment horizontal="center"/>
    </xf>
    <xf numFmtId="0" fontId="7" fillId="0" borderId="8" xfId="0" applyFont="1" applyFill="1" applyBorder="1" applyAlignment="1">
      <alignment horizontal="center"/>
    </xf>
    <xf numFmtId="171" fontId="7" fillId="9" borderId="14" xfId="1" applyFont="1" applyFill="1" applyBorder="1" applyAlignment="1">
      <alignment horizontal="center"/>
    </xf>
    <xf numFmtId="171" fontId="7" fillId="9" borderId="8" xfId="1" applyFont="1" applyFill="1" applyBorder="1" applyAlignment="1">
      <alignment horizontal="center"/>
    </xf>
    <xf numFmtId="0" fontId="7" fillId="0" borderId="1"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chartsheet" Target="chartsheets/sheet13.xml"/><Relationship Id="rId18" Type="http://schemas.openxmlformats.org/officeDocument/2006/relationships/chartsheet" Target="chartsheets/sheet18.xml"/><Relationship Id="rId26" Type="http://schemas.openxmlformats.org/officeDocument/2006/relationships/styles" Target="styles.xml"/><Relationship Id="rId3" Type="http://schemas.openxmlformats.org/officeDocument/2006/relationships/chartsheet" Target="chartsheets/sheet3.xml"/><Relationship Id="rId21" Type="http://schemas.openxmlformats.org/officeDocument/2006/relationships/worksheet" Target="worksheets/sheet3.xml"/><Relationship Id="rId7" Type="http://schemas.openxmlformats.org/officeDocument/2006/relationships/chartsheet" Target="chartsheets/sheet7.xml"/><Relationship Id="rId12" Type="http://schemas.openxmlformats.org/officeDocument/2006/relationships/chartsheet" Target="chartsheets/sheet12.xml"/><Relationship Id="rId17" Type="http://schemas.openxmlformats.org/officeDocument/2006/relationships/chartsheet" Target="chartsheets/sheet17.xml"/><Relationship Id="rId25" Type="http://schemas.openxmlformats.org/officeDocument/2006/relationships/theme" Target="theme/theme1.xml"/><Relationship Id="rId2" Type="http://schemas.openxmlformats.org/officeDocument/2006/relationships/chartsheet" Target="chartsheets/sheet2.xml"/><Relationship Id="rId16" Type="http://schemas.openxmlformats.org/officeDocument/2006/relationships/chartsheet" Target="chartsheets/sheet16.xml"/><Relationship Id="rId20" Type="http://schemas.openxmlformats.org/officeDocument/2006/relationships/worksheet" Target="worksheets/sheet2.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worksheet" Target="worksheets/sheet6.xml"/><Relationship Id="rId5" Type="http://schemas.openxmlformats.org/officeDocument/2006/relationships/chartsheet" Target="chartsheets/sheet5.xml"/><Relationship Id="rId15" Type="http://schemas.openxmlformats.org/officeDocument/2006/relationships/chartsheet" Target="chartsheets/sheet15.xml"/><Relationship Id="rId23" Type="http://schemas.openxmlformats.org/officeDocument/2006/relationships/worksheet" Target="worksheets/sheet5.xml"/><Relationship Id="rId28" Type="http://schemas.openxmlformats.org/officeDocument/2006/relationships/calcChain" Target="calcChain.xml"/><Relationship Id="rId10" Type="http://schemas.openxmlformats.org/officeDocument/2006/relationships/chartsheet" Target="chartsheets/sheet10.xml"/><Relationship Id="rId19" Type="http://schemas.openxmlformats.org/officeDocument/2006/relationships/worksheet" Target="worksheets/sheet1.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chartsheet" Target="chartsheets/sheet14.xml"/><Relationship Id="rId22" Type="http://schemas.openxmlformats.org/officeDocument/2006/relationships/worksheet" Target="worksheets/sheet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a) Volumes per FTE Student: 5(f)/3(f)</a:t>
            </a:r>
          </a:p>
        </c:rich>
      </c:tx>
      <c:layout>
        <c:manualLayout>
          <c:xMode val="edge"/>
          <c:yMode val="edge"/>
          <c:x val="0.34406215316315203"/>
          <c:y val="1.9575856443719411E-2"/>
        </c:manualLayout>
      </c:layout>
      <c:spPr>
        <a:noFill/>
        <a:ln w="25400">
          <a:noFill/>
        </a:ln>
      </c:spPr>
    </c:title>
    <c:plotArea>
      <c:layout>
        <c:manualLayout>
          <c:layoutTarget val="inner"/>
          <c:xMode val="edge"/>
          <c:yMode val="edge"/>
          <c:x val="6.7702552719200892E-2"/>
          <c:y val="0.12234910277324633"/>
          <c:w val="0.92119866814650386"/>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2007-2008'!$B$5:$B$30</c:f>
              <c:numCache>
                <c:formatCode>0.00</c:formatCode>
                <c:ptCount val="26"/>
                <c:pt idx="0">
                  <c:v>11.222430631912554</c:v>
                </c:pt>
                <c:pt idx="1">
                  <c:v>9.8940098796220806</c:v>
                </c:pt>
                <c:pt idx="2">
                  <c:v>31.280034572169402</c:v>
                </c:pt>
                <c:pt idx="3">
                  <c:v>57.138827497964407</c:v>
                </c:pt>
                <c:pt idx="4">
                  <c:v>31.232715088017365</c:v>
                </c:pt>
                <c:pt idx="5">
                  <c:v>26.617759946699881</c:v>
                </c:pt>
                <c:pt idx="6">
                  <c:v>136.32283348121857</c:v>
                </c:pt>
                <c:pt idx="7">
                  <c:v>11.295997191011235</c:v>
                </c:pt>
                <c:pt idx="8">
                  <c:v>21.015058807908918</c:v>
                </c:pt>
                <c:pt idx="9">
                  <c:v>16.052236802627633</c:v>
                </c:pt>
                <c:pt idx="10">
                  <c:v>40.364732998084285</c:v>
                </c:pt>
                <c:pt idx="11">
                  <c:v>16.940489557601616</c:v>
                </c:pt>
                <c:pt idx="12">
                  <c:v>35.76794889598667</c:v>
                </c:pt>
                <c:pt idx="13">
                  <c:v>42.234693877551024</c:v>
                </c:pt>
                <c:pt idx="14">
                  <c:v>19.102590921316079</c:v>
                </c:pt>
                <c:pt idx="15">
                  <c:v>60.12</c:v>
                </c:pt>
                <c:pt idx="16">
                  <c:v>25.339929467084641</c:v>
                </c:pt>
                <c:pt idx="17">
                  <c:v>38.444100769199466</c:v>
                </c:pt>
                <c:pt idx="18">
                  <c:v>177.48807607900511</c:v>
                </c:pt>
                <c:pt idx="19">
                  <c:v>34.591567518201884</c:v>
                </c:pt>
                <c:pt idx="20">
                  <c:v>165.8390526824553</c:v>
                </c:pt>
                <c:pt idx="21">
                  <c:v>293.10131753388902</c:v>
                </c:pt>
                <c:pt idx="22">
                  <c:v>33.309018036072146</c:v>
                </c:pt>
                <c:pt idx="23">
                  <c:v>101.75990323556093</c:v>
                </c:pt>
                <c:pt idx="24">
                  <c:v>290.41491137939892</c:v>
                </c:pt>
                <c:pt idx="25">
                  <c:v>15.327905195695111</c:v>
                </c:pt>
              </c:numCache>
            </c:numRef>
          </c:val>
        </c:ser>
        <c:axId val="83448960"/>
        <c:axId val="83450496"/>
      </c:barChart>
      <c:catAx>
        <c:axId val="8344896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3450496"/>
        <c:crosses val="autoZero"/>
        <c:auto val="1"/>
        <c:lblAlgn val="ctr"/>
        <c:lblOffset val="100"/>
        <c:tickLblSkip val="1"/>
        <c:tickMarkSkip val="1"/>
      </c:catAx>
      <c:valAx>
        <c:axId val="8345049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448960"/>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j) Direct Circulation per FTE Student: 6(d)/3(f)</a:t>
            </a:r>
          </a:p>
        </c:rich>
      </c:tx>
      <c:layout>
        <c:manualLayout>
          <c:xMode val="edge"/>
          <c:yMode val="edge"/>
          <c:x val="0.3074361820199778"/>
          <c:y val="1.9575856443719411E-2"/>
        </c:manualLayout>
      </c:layout>
      <c:spPr>
        <a:noFill/>
        <a:ln w="25400">
          <a:noFill/>
        </a:ln>
      </c:spPr>
    </c:title>
    <c:plotArea>
      <c:layout>
        <c:manualLayout>
          <c:layoutTarget val="inner"/>
          <c:xMode val="edge"/>
          <c:yMode val="edge"/>
          <c:x val="5.9933407325194227E-2"/>
          <c:y val="0.12234910277324633"/>
          <c:w val="0.928967813540510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2007-2008'!$K$5:$K$30</c:f>
              <c:numCache>
                <c:formatCode>0.00</c:formatCode>
                <c:ptCount val="26"/>
                <c:pt idx="0">
                  <c:v>3.7291680141431125</c:v>
                </c:pt>
                <c:pt idx="1">
                  <c:v>5.4984173420939042</c:v>
                </c:pt>
                <c:pt idx="2">
                  <c:v>9.3604148660328441</c:v>
                </c:pt>
                <c:pt idx="3">
                  <c:v>8.5186693032453178</c:v>
                </c:pt>
                <c:pt idx="4">
                  <c:v>11.288404360753221</c:v>
                </c:pt>
                <c:pt idx="5">
                  <c:v>29.207884941268485</c:v>
                </c:pt>
                <c:pt idx="6">
                  <c:v>41.80863649807749</c:v>
                </c:pt>
                <c:pt idx="7">
                  <c:v>2.8718398876404496</c:v>
                </c:pt>
                <c:pt idx="8">
                  <c:v>8.2396353135130944</c:v>
                </c:pt>
                <c:pt idx="9">
                  <c:v>11.382190850664013</c:v>
                </c:pt>
                <c:pt idx="10">
                  <c:v>19.422294061302679</c:v>
                </c:pt>
                <c:pt idx="11">
                  <c:v>5.5814057938468444</c:v>
                </c:pt>
                <c:pt idx="12">
                  <c:v>5.0187473961949731</c:v>
                </c:pt>
                <c:pt idx="13">
                  <c:v>8.5800214822771217</c:v>
                </c:pt>
                <c:pt idx="14">
                  <c:v>4.9311179511699486</c:v>
                </c:pt>
                <c:pt idx="15">
                  <c:v>5.2133333333333329</c:v>
                </c:pt>
                <c:pt idx="16">
                  <c:v>3.5183189655172415</c:v>
                </c:pt>
                <c:pt idx="17">
                  <c:v>6.7616295633063368</c:v>
                </c:pt>
                <c:pt idx="18">
                  <c:v>30.65340160936357</c:v>
                </c:pt>
                <c:pt idx="19">
                  <c:v>14.78614373779142</c:v>
                </c:pt>
                <c:pt idx="20">
                  <c:v>57.526341227646206</c:v>
                </c:pt>
                <c:pt idx="21">
                  <c:v>69.183529798670136</c:v>
                </c:pt>
                <c:pt idx="22">
                  <c:v>18.639839679358719</c:v>
                </c:pt>
                <c:pt idx="23">
                  <c:v>16.225514901051639</c:v>
                </c:pt>
                <c:pt idx="24">
                  <c:v>27.720331363986642</c:v>
                </c:pt>
                <c:pt idx="25">
                  <c:v>14.503338842086878</c:v>
                </c:pt>
              </c:numCache>
            </c:numRef>
          </c:val>
        </c:ser>
        <c:dLbls>
          <c:showVal val="1"/>
        </c:dLbls>
        <c:axId val="88220416"/>
        <c:axId val="88221952"/>
      </c:barChart>
      <c:catAx>
        <c:axId val="8822041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221952"/>
        <c:crosses val="autoZero"/>
        <c:auto val="1"/>
        <c:lblAlgn val="ctr"/>
        <c:lblOffset val="100"/>
        <c:tickLblSkip val="1"/>
        <c:tickMarkSkip val="1"/>
      </c:catAx>
      <c:valAx>
        <c:axId val="8822195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22041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k) Direct Circulation per Total Volumes: 6(d)/5(f)</a:t>
            </a:r>
          </a:p>
        </c:rich>
      </c:tx>
      <c:layout>
        <c:manualLayout>
          <c:xMode val="edge"/>
          <c:yMode val="edge"/>
          <c:x val="0.29744728079911209"/>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2007-2008'!$L$5:$L$30</c:f>
              <c:numCache>
                <c:formatCode>0.00</c:formatCode>
                <c:ptCount val="26"/>
                <c:pt idx="0">
                  <c:v>0.33229592914913647</c:v>
                </c:pt>
                <c:pt idx="1">
                  <c:v>0.55573194377120694</c:v>
                </c:pt>
                <c:pt idx="2">
                  <c:v>0.29924566881268821</c:v>
                </c:pt>
                <c:pt idx="3">
                  <c:v>0.1490872262569406</c:v>
                </c:pt>
                <c:pt idx="4">
                  <c:v>0.36142885205276598</c:v>
                </c:pt>
                <c:pt idx="5">
                  <c:v>1.0973081506390898</c:v>
                </c:pt>
                <c:pt idx="6">
                  <c:v>0.30668843531511203</c:v>
                </c:pt>
                <c:pt idx="7">
                  <c:v>0.25423518075285195</c:v>
                </c:pt>
                <c:pt idx="8">
                  <c:v>0.39208242950108457</c:v>
                </c:pt>
                <c:pt idx="9">
                  <c:v>0.70907194994786238</c:v>
                </c:pt>
                <c:pt idx="10">
                  <c:v>0.48116988813537953</c:v>
                </c:pt>
                <c:pt idx="11">
                  <c:v>0.32947133994379341</c:v>
                </c:pt>
                <c:pt idx="12">
                  <c:v>0.14031409547104615</c:v>
                </c:pt>
                <c:pt idx="13">
                  <c:v>0.20315102808967334</c:v>
                </c:pt>
                <c:pt idx="14">
                  <c:v>0.25813869812117707</c:v>
                </c:pt>
                <c:pt idx="15">
                  <c:v>8.6715457972943E-2</c:v>
                </c:pt>
                <c:pt idx="16">
                  <c:v>0.1388448602466463</c:v>
                </c:pt>
                <c:pt idx="17">
                  <c:v>0.17588211007717472</c:v>
                </c:pt>
                <c:pt idx="18">
                  <c:v>0.17270682226404238</c:v>
                </c:pt>
                <c:pt idx="19">
                  <c:v>0.42744936985035548</c:v>
                </c:pt>
                <c:pt idx="20">
                  <c:v>0.34688054651274625</c:v>
                </c:pt>
                <c:pt idx="21">
                  <c:v>0.23603964110693904</c:v>
                </c:pt>
                <c:pt idx="22">
                  <c:v>0.55960339806993475</c:v>
                </c:pt>
                <c:pt idx="23">
                  <c:v>0.15944900088487393</c:v>
                </c:pt>
                <c:pt idx="24">
                  <c:v>9.545078533440976E-2</c:v>
                </c:pt>
                <c:pt idx="25">
                  <c:v>0.94620488950833181</c:v>
                </c:pt>
              </c:numCache>
            </c:numRef>
          </c:val>
        </c:ser>
        <c:axId val="88282240"/>
        <c:axId val="88283776"/>
      </c:barChart>
      <c:catAx>
        <c:axId val="8828224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283776"/>
        <c:crosses val="autoZero"/>
        <c:auto val="1"/>
        <c:lblAlgn val="ctr"/>
        <c:lblOffset val="100"/>
        <c:tickLblSkip val="1"/>
        <c:tickMarkSkip val="1"/>
      </c:catAx>
      <c:valAx>
        <c:axId val="8828377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282240"/>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l) Total Libary Expenditures per Circulation: 7(l)/6(d)</a:t>
            </a:r>
          </a:p>
        </c:rich>
      </c:tx>
      <c:layout>
        <c:manualLayout>
          <c:xMode val="edge"/>
          <c:yMode val="edge"/>
          <c:x val="0.27968923418423974"/>
          <c:y val="1.9575856443719411E-2"/>
        </c:manualLayout>
      </c:layout>
      <c:spPr>
        <a:noFill/>
        <a:ln w="25400">
          <a:noFill/>
        </a:ln>
      </c:spPr>
    </c:title>
    <c:plotArea>
      <c:layout>
        <c:manualLayout>
          <c:layoutTarget val="inner"/>
          <c:xMode val="edge"/>
          <c:yMode val="edge"/>
          <c:x val="7.5471698113207544E-2"/>
          <c:y val="0.12234910277324633"/>
          <c:w val="0.91342952275249722"/>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2007-2008'!$M$5:$M$30</c:f>
              <c:numCache>
                <c:formatCode>0.00</c:formatCode>
                <c:ptCount val="26"/>
                <c:pt idx="0">
                  <c:v>47.331170145111869</c:v>
                </c:pt>
                <c:pt idx="1">
                  <c:v>32.095656032621733</c:v>
                </c:pt>
                <c:pt idx="2">
                  <c:v>27.901892890120038</c:v>
                </c:pt>
                <c:pt idx="3">
                  <c:v>32.938485696729707</c:v>
                </c:pt>
                <c:pt idx="4">
                  <c:v>16.299092771436932</c:v>
                </c:pt>
                <c:pt idx="5">
                  <c:v>14.639789745115541</c:v>
                </c:pt>
                <c:pt idx="6">
                  <c:v>14.311605001591737</c:v>
                </c:pt>
                <c:pt idx="7">
                  <c:v>79.626971512409824</c:v>
                </c:pt>
                <c:pt idx="8">
                  <c:v>54.042836616578711</c:v>
                </c:pt>
                <c:pt idx="9">
                  <c:v>30.370250000000002</c:v>
                </c:pt>
                <c:pt idx="10">
                  <c:v>19.603889899207843</c:v>
                </c:pt>
                <c:pt idx="11">
                  <c:v>45.367908586143074</c:v>
                </c:pt>
                <c:pt idx="12">
                  <c:v>72.825326508024347</c:v>
                </c:pt>
                <c:pt idx="13">
                  <c:v>42.843327491236856</c:v>
                </c:pt>
                <c:pt idx="14">
                  <c:v>80.861978061935645</c:v>
                </c:pt>
                <c:pt idx="15">
                  <c:v>912.98721227621479</c:v>
                </c:pt>
                <c:pt idx="16">
                  <c:v>198.35458721982459</c:v>
                </c:pt>
                <c:pt idx="17">
                  <c:v>42.29005657878897</c:v>
                </c:pt>
                <c:pt idx="18">
                  <c:v>30.306738705715397</c:v>
                </c:pt>
                <c:pt idx="19">
                  <c:v>23.384323716876409</c:v>
                </c:pt>
                <c:pt idx="20">
                  <c:v>10.157281847053486</c:v>
                </c:pt>
                <c:pt idx="21">
                  <c:v>13.202156492390925</c:v>
                </c:pt>
                <c:pt idx="22">
                  <c:v>20.995269468288235</c:v>
                </c:pt>
                <c:pt idx="23">
                  <c:v>59.281159198210887</c:v>
                </c:pt>
                <c:pt idx="24">
                  <c:v>36.048860124032515</c:v>
                </c:pt>
                <c:pt idx="25">
                  <c:v>22.339943859779144</c:v>
                </c:pt>
              </c:numCache>
            </c:numRef>
          </c:val>
        </c:ser>
        <c:axId val="88356352"/>
        <c:axId val="88357888"/>
      </c:barChart>
      <c:catAx>
        <c:axId val="8835635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357888"/>
        <c:crosses val="autoZero"/>
        <c:auto val="1"/>
        <c:lblAlgn val="ctr"/>
        <c:lblOffset val="100"/>
        <c:tickLblSkip val="1"/>
        <c:tickMarkSkip val="1"/>
      </c:catAx>
      <c:valAx>
        <c:axId val="8835788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35635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m) Reference Transactions per FTE Student: 6a(iii)/3(f)</a:t>
            </a:r>
          </a:p>
        </c:rich>
      </c:tx>
      <c:layout>
        <c:manualLayout>
          <c:xMode val="edge"/>
          <c:yMode val="edge"/>
          <c:x val="0.2685904550499445"/>
          <c:y val="1.9575856443719411E-2"/>
        </c:manualLayout>
      </c:layout>
      <c:spPr>
        <a:noFill/>
        <a:ln w="25400">
          <a:noFill/>
        </a:ln>
      </c:spPr>
    </c:title>
    <c:plotArea>
      <c:layout>
        <c:manualLayout>
          <c:layoutTarget val="inner"/>
          <c:xMode val="edge"/>
          <c:yMode val="edge"/>
          <c:x val="5.9933407325194227E-2"/>
          <c:y val="0.12234910277324633"/>
          <c:w val="0.928967813540510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2007-2008'!$N$5:$N$30</c:f>
              <c:numCache>
                <c:formatCode>0.00</c:formatCode>
                <c:ptCount val="26"/>
                <c:pt idx="0">
                  <c:v>0.66409029170170097</c:v>
                </c:pt>
                <c:pt idx="1">
                  <c:v>1.0937125317730565</c:v>
                </c:pt>
                <c:pt idx="2">
                  <c:v>1.7949438202247192</c:v>
                </c:pt>
                <c:pt idx="3">
                  <c:v>4.4640572292660226</c:v>
                </c:pt>
                <c:pt idx="4">
                  <c:v>7.4779366652508372</c:v>
                </c:pt>
                <c:pt idx="5">
                  <c:v>3.4584244601190561</c:v>
                </c:pt>
                <c:pt idx="6">
                  <c:v>2.4955634427684115</c:v>
                </c:pt>
                <c:pt idx="7">
                  <c:v>1.1850421348314606</c:v>
                </c:pt>
                <c:pt idx="8">
                  <c:v>3.1737461135883338</c:v>
                </c:pt>
                <c:pt idx="9">
                  <c:v>2.2271700854295955</c:v>
                </c:pt>
                <c:pt idx="10">
                  <c:v>3.2201867816091951</c:v>
                </c:pt>
                <c:pt idx="11">
                  <c:v>1.8450482820570402</c:v>
                </c:pt>
                <c:pt idx="12">
                  <c:v>6.3720316622691291</c:v>
                </c:pt>
                <c:pt idx="13">
                  <c:v>0</c:v>
                </c:pt>
                <c:pt idx="14">
                  <c:v>2.1184591937363653</c:v>
                </c:pt>
                <c:pt idx="15">
                  <c:v>16.653333333333332</c:v>
                </c:pt>
                <c:pt idx="16">
                  <c:v>2.0934561128526648</c:v>
                </c:pt>
                <c:pt idx="17">
                  <c:v>2.8749338651255547</c:v>
                </c:pt>
                <c:pt idx="18">
                  <c:v>6.0828578395513286</c:v>
                </c:pt>
                <c:pt idx="19">
                  <c:v>2.123214693421954</c:v>
                </c:pt>
                <c:pt idx="20">
                  <c:v>2.1909134847752538</c:v>
                </c:pt>
                <c:pt idx="21">
                  <c:v>4.9631049402382255</c:v>
                </c:pt>
                <c:pt idx="22">
                  <c:v>2.3313827655310622</c:v>
                </c:pt>
                <c:pt idx="23">
                  <c:v>1.9084097705204448</c:v>
                </c:pt>
                <c:pt idx="24">
                  <c:v>3.4694323144104802</c:v>
                </c:pt>
                <c:pt idx="25">
                  <c:v>3.6646647050129659</c:v>
                </c:pt>
              </c:numCache>
            </c:numRef>
          </c:val>
        </c:ser>
        <c:axId val="88385408"/>
        <c:axId val="88386944"/>
      </c:barChart>
      <c:catAx>
        <c:axId val="8838540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386944"/>
        <c:crosses val="autoZero"/>
        <c:auto val="1"/>
        <c:lblAlgn val="ctr"/>
        <c:lblOffset val="100"/>
        <c:tickLblSkip val="1"/>
        <c:tickMarkSkip val="1"/>
      </c:catAx>
      <c:valAx>
        <c:axId val="883869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38540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n) Number of Students Instructed per FTE Student: 6(b)/3(f)</a:t>
            </a:r>
          </a:p>
        </c:rich>
      </c:tx>
      <c:layout>
        <c:manualLayout>
          <c:xMode val="edge"/>
          <c:yMode val="edge"/>
          <c:x val="0.24750277469478357"/>
          <c:y val="1.1419249592169658E-2"/>
        </c:manualLayout>
      </c:layout>
      <c:spPr>
        <a:noFill/>
        <a:ln w="25400">
          <a:noFill/>
        </a:ln>
      </c:spPr>
    </c:title>
    <c:plotArea>
      <c:layout>
        <c:manualLayout>
          <c:layoutTarget val="inner"/>
          <c:xMode val="edge"/>
          <c:yMode val="edge"/>
          <c:x val="5.327413984461709E-2"/>
          <c:y val="0.11092985318107668"/>
          <c:w val="0.93451720310765818"/>
          <c:h val="0.77161500815660689"/>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2007-2008'!$O$5:$O$30</c:f>
              <c:numCache>
                <c:formatCode>0.00</c:formatCode>
                <c:ptCount val="26"/>
                <c:pt idx="0">
                  <c:v>0.11884742254705387</c:v>
                </c:pt>
                <c:pt idx="1">
                  <c:v>0.56975684619442712</c:v>
                </c:pt>
                <c:pt idx="2">
                  <c:v>1.0587726879861712</c:v>
                </c:pt>
                <c:pt idx="3">
                  <c:v>0.48040013958357564</c:v>
                </c:pt>
                <c:pt idx="4">
                  <c:v>0.30345934211147291</c:v>
                </c:pt>
                <c:pt idx="5">
                  <c:v>1.1030806888460813</c:v>
                </c:pt>
                <c:pt idx="6">
                  <c:v>0.19077196095829635</c:v>
                </c:pt>
                <c:pt idx="7">
                  <c:v>0.18609550561797752</c:v>
                </c:pt>
                <c:pt idx="8">
                  <c:v>0.90574137797497212</c:v>
                </c:pt>
                <c:pt idx="9">
                  <c:v>0.62074628515483132</c:v>
                </c:pt>
                <c:pt idx="10">
                  <c:v>0.47982519157088122</c:v>
                </c:pt>
                <c:pt idx="11">
                  <c:v>0.24208398832247924</c:v>
                </c:pt>
                <c:pt idx="12">
                  <c:v>0.28259963893903622</c:v>
                </c:pt>
                <c:pt idx="13">
                  <c:v>0.51933404940923733</c:v>
                </c:pt>
                <c:pt idx="14">
                  <c:v>0.67567163733078317</c:v>
                </c:pt>
                <c:pt idx="15">
                  <c:v>1.6</c:v>
                </c:pt>
                <c:pt idx="16">
                  <c:v>0.48981191222570536</c:v>
                </c:pt>
                <c:pt idx="17">
                  <c:v>0.39884416588661431</c:v>
                </c:pt>
                <c:pt idx="18">
                  <c:v>1.0341380151182638</c:v>
                </c:pt>
                <c:pt idx="19">
                  <c:v>0.44597782795098811</c:v>
                </c:pt>
                <c:pt idx="20">
                  <c:v>0.7249879168680522</c:v>
                </c:pt>
                <c:pt idx="21">
                  <c:v>0.75159553148412694</c:v>
                </c:pt>
                <c:pt idx="22">
                  <c:v>0.98997995991983967</c:v>
                </c:pt>
                <c:pt idx="23">
                  <c:v>0.65786379061250544</c:v>
                </c:pt>
                <c:pt idx="24">
                  <c:v>0.53371435910608789</c:v>
                </c:pt>
                <c:pt idx="25">
                  <c:v>0.63068510083706186</c:v>
                </c:pt>
              </c:numCache>
            </c:numRef>
          </c:val>
        </c:ser>
        <c:axId val="88533248"/>
        <c:axId val="88547328"/>
      </c:barChart>
      <c:catAx>
        <c:axId val="8853324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547328"/>
        <c:crosses val="autoZero"/>
        <c:auto val="1"/>
        <c:lblAlgn val="ctr"/>
        <c:lblOffset val="100"/>
        <c:tickLblSkip val="1"/>
        <c:tickMarkSkip val="1"/>
      </c:catAx>
      <c:valAx>
        <c:axId val="8854732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53324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o) Total Libary Area per FTE Student: 9(e) total/3(f)</a:t>
            </a:r>
          </a:p>
        </c:rich>
      </c:tx>
      <c:layout>
        <c:manualLayout>
          <c:xMode val="edge"/>
          <c:yMode val="edge"/>
          <c:x val="0.28634850166481685"/>
          <c:y val="1.9575856443719411E-2"/>
        </c:manualLayout>
      </c:layout>
      <c:spPr>
        <a:noFill/>
        <a:ln w="25400">
          <a:noFill/>
        </a:ln>
      </c:spPr>
    </c:title>
    <c:plotArea>
      <c:layout>
        <c:manualLayout>
          <c:layoutTarget val="inner"/>
          <c:xMode val="edge"/>
          <c:yMode val="edge"/>
          <c:x val="6.4372918978912314E-2"/>
          <c:y val="0.11092985318107668"/>
          <c:w val="0.92785793562708108"/>
          <c:h val="0.77161500815660689"/>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2007-2008'!$P$5:$P$30</c:f>
              <c:numCache>
                <c:formatCode>0.00</c:formatCode>
                <c:ptCount val="26"/>
                <c:pt idx="0">
                  <c:v>0.11921932604618071</c:v>
                </c:pt>
                <c:pt idx="1">
                  <c:v>0.53522612824324978</c:v>
                </c:pt>
                <c:pt idx="2">
                  <c:v>0.82687986171132244</c:v>
                </c:pt>
                <c:pt idx="3">
                  <c:v>0.66883796673258111</c:v>
                </c:pt>
                <c:pt idx="4">
                  <c:v>0.47949407711548442</c:v>
                </c:pt>
                <c:pt idx="5">
                  <c:v>0.77697956346045216</c:v>
                </c:pt>
                <c:pt idx="6">
                  <c:v>0.7335107956225968</c:v>
                </c:pt>
                <c:pt idx="7">
                  <c:v>0.22963483146067415</c:v>
                </c:pt>
                <c:pt idx="8">
                  <c:v>0.57048650682127489</c:v>
                </c:pt>
                <c:pt idx="9">
                  <c:v>0.74896963380548587</c:v>
                </c:pt>
                <c:pt idx="10">
                  <c:v>1.0892600574712643</c:v>
                </c:pt>
                <c:pt idx="11">
                  <c:v>0.58657085111161011</c:v>
                </c:pt>
                <c:pt idx="12">
                  <c:v>0.60616581030412442</c:v>
                </c:pt>
                <c:pt idx="13">
                  <c:v>0.5714285714285714</c:v>
                </c:pt>
                <c:pt idx="14">
                  <c:v>0.32495592146549923</c:v>
                </c:pt>
                <c:pt idx="15">
                  <c:v>11.4</c:v>
                </c:pt>
                <c:pt idx="16">
                  <c:v>0.93064263322884022</c:v>
                </c:pt>
                <c:pt idx="17">
                  <c:v>0.61454560253957924</c:v>
                </c:pt>
                <c:pt idx="18">
                  <c:v>0.94635454767129967</c:v>
                </c:pt>
                <c:pt idx="19">
                  <c:v>0.39004033587863718</c:v>
                </c:pt>
                <c:pt idx="20">
                  <c:v>1.6164813919768004</c:v>
                </c:pt>
                <c:pt idx="21">
                  <c:v>1.3057151372516778</c:v>
                </c:pt>
                <c:pt idx="22">
                  <c:v>0.56673346693386772</c:v>
                </c:pt>
                <c:pt idx="23">
                  <c:v>1.4275106676074318</c:v>
                </c:pt>
                <c:pt idx="24">
                  <c:v>1.3586411507834575</c:v>
                </c:pt>
                <c:pt idx="25">
                  <c:v>0.30607172128394267</c:v>
                </c:pt>
              </c:numCache>
            </c:numRef>
          </c:val>
        </c:ser>
        <c:axId val="88590976"/>
        <c:axId val="88670592"/>
      </c:barChart>
      <c:catAx>
        <c:axId val="8859097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670592"/>
        <c:crosses val="autoZero"/>
        <c:auto val="1"/>
        <c:lblAlgn val="ctr"/>
        <c:lblOffset val="100"/>
        <c:tickLblSkip val="1"/>
        <c:tickMarkSkip val="1"/>
      </c:catAx>
      <c:valAx>
        <c:axId val="886705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59097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p) Number of Seats per FTE Student: 9(f) total/3(f)</a:t>
            </a:r>
          </a:p>
        </c:rich>
      </c:tx>
      <c:layout>
        <c:manualLayout>
          <c:xMode val="edge"/>
          <c:yMode val="edge"/>
          <c:x val="0.28967813540510545"/>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2007-2008'!$Q$5:$Q$30</c:f>
              <c:numCache>
                <c:formatCode>0.00</c:formatCode>
                <c:ptCount val="26"/>
                <c:pt idx="0">
                  <c:v>5.4599745596446973E-2</c:v>
                </c:pt>
                <c:pt idx="1">
                  <c:v>5.4553738429811524E-2</c:v>
                </c:pt>
                <c:pt idx="2">
                  <c:v>8.5566119273984442E-2</c:v>
                </c:pt>
                <c:pt idx="3">
                  <c:v>7.4735372804466668E-2</c:v>
                </c:pt>
                <c:pt idx="4">
                  <c:v>4.0587097078672897E-2</c:v>
                </c:pt>
                <c:pt idx="5">
                  <c:v>0.10717958373767072</c:v>
                </c:pt>
                <c:pt idx="6">
                  <c:v>6.285122744750074E-2</c:v>
                </c:pt>
                <c:pt idx="7">
                  <c:v>2.3174157303370788E-2</c:v>
                </c:pt>
                <c:pt idx="8">
                  <c:v>8.9843879662310944E-2</c:v>
                </c:pt>
                <c:pt idx="9">
                  <c:v>6.5690779604276217E-2</c:v>
                </c:pt>
                <c:pt idx="10">
                  <c:v>0.11733716475095785</c:v>
                </c:pt>
                <c:pt idx="11">
                  <c:v>0.10195373905232427</c:v>
                </c:pt>
                <c:pt idx="12">
                  <c:v>8.6099152895431186E-2</c:v>
                </c:pt>
                <c:pt idx="13">
                  <c:v>6.1761546723952739E-2</c:v>
                </c:pt>
                <c:pt idx="14">
                  <c:v>5.1101216268714694E-2</c:v>
                </c:pt>
                <c:pt idx="15">
                  <c:v>1.8133333333333332</c:v>
                </c:pt>
                <c:pt idx="16">
                  <c:v>7.8369905956112859E-2</c:v>
                </c:pt>
                <c:pt idx="17">
                  <c:v>5.8198689512026378E-2</c:v>
                </c:pt>
                <c:pt idx="18">
                  <c:v>7.6225310899780546E-2</c:v>
                </c:pt>
                <c:pt idx="19">
                  <c:v>2.6002689058575813E-2</c:v>
                </c:pt>
                <c:pt idx="20">
                  <c:v>0.16336394393426776</c:v>
                </c:pt>
                <c:pt idx="21">
                  <c:v>0.11659455515246191</c:v>
                </c:pt>
                <c:pt idx="22">
                  <c:v>4.7134268537074149E-2</c:v>
                </c:pt>
                <c:pt idx="23">
                  <c:v>0.18042536034673923</c:v>
                </c:pt>
                <c:pt idx="24">
                  <c:v>0.10473927562291292</c:v>
                </c:pt>
                <c:pt idx="25">
                  <c:v>4.447310787751757E-2</c:v>
                </c:pt>
              </c:numCache>
            </c:numRef>
          </c:val>
        </c:ser>
        <c:axId val="88706048"/>
        <c:axId val="88716032"/>
      </c:barChart>
      <c:catAx>
        <c:axId val="8870604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716032"/>
        <c:crosses val="autoZero"/>
        <c:auto val="1"/>
        <c:lblAlgn val="ctr"/>
        <c:lblOffset val="100"/>
        <c:tickLblSkip val="1"/>
        <c:tickMarkSkip val="1"/>
      </c:catAx>
      <c:valAx>
        <c:axId val="8871603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70604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q) Hours Open per FTE Personnel: 9(g) total/4(f)</a:t>
            </a:r>
          </a:p>
        </c:rich>
      </c:tx>
      <c:layout>
        <c:manualLayout>
          <c:xMode val="edge"/>
          <c:yMode val="edge"/>
          <c:x val="0.29633740288568255"/>
          <c:y val="1.9575856443719411E-2"/>
        </c:manualLayout>
      </c:layout>
      <c:spPr>
        <a:noFill/>
        <a:ln w="25400">
          <a:noFill/>
        </a:ln>
      </c:spPr>
    </c:title>
    <c:plotArea>
      <c:layout>
        <c:manualLayout>
          <c:layoutTarget val="inner"/>
          <c:xMode val="edge"/>
          <c:yMode val="edge"/>
          <c:x val="5.9933407325194227E-2"/>
          <c:y val="0.12234910277324633"/>
          <c:w val="0.928967813540510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2007-2008'!$R$5:$R$30</c:f>
              <c:numCache>
                <c:formatCode>0.00</c:formatCode>
                <c:ptCount val="26"/>
                <c:pt idx="0">
                  <c:v>4.6590600380331439</c:v>
                </c:pt>
                <c:pt idx="1">
                  <c:v>6.5599173553719012</c:v>
                </c:pt>
                <c:pt idx="2">
                  <c:v>9.7413793103448292</c:v>
                </c:pt>
                <c:pt idx="3">
                  <c:v>5.7377049180327875</c:v>
                </c:pt>
                <c:pt idx="4">
                  <c:v>11.280487804878049</c:v>
                </c:pt>
                <c:pt idx="5">
                  <c:v>3.6284096757591349</c:v>
                </c:pt>
                <c:pt idx="6">
                  <c:v>6.4092029580936734</c:v>
                </c:pt>
                <c:pt idx="7">
                  <c:v>7.2222222222222223</c:v>
                </c:pt>
                <c:pt idx="8">
                  <c:v>5.5087390761548072</c:v>
                </c:pt>
                <c:pt idx="9">
                  <c:v>2.3826714801444044</c:v>
                </c:pt>
                <c:pt idx="10">
                  <c:v>6.2937062937062933</c:v>
                </c:pt>
                <c:pt idx="11">
                  <c:v>18.388888888888889</c:v>
                </c:pt>
                <c:pt idx="12">
                  <c:v>24.776119402985074</c:v>
                </c:pt>
                <c:pt idx="13">
                  <c:v>17.676767676767678</c:v>
                </c:pt>
                <c:pt idx="14">
                  <c:v>9.5952380952380949</c:v>
                </c:pt>
                <c:pt idx="15">
                  <c:v>25.6</c:v>
                </c:pt>
                <c:pt idx="16">
                  <c:v>4.3121693121693125</c:v>
                </c:pt>
                <c:pt idx="17">
                  <c:v>11.534090909090908</c:v>
                </c:pt>
                <c:pt idx="18">
                  <c:v>1.4123444918564816</c:v>
                </c:pt>
                <c:pt idx="19">
                  <c:v>5.6275303643724701</c:v>
                </c:pt>
                <c:pt idx="20">
                  <c:v>4.3684210526315788</c:v>
                </c:pt>
                <c:pt idx="21">
                  <c:v>3.3893338542684122</c:v>
                </c:pt>
                <c:pt idx="22">
                  <c:v>6.675911251980982</c:v>
                </c:pt>
                <c:pt idx="23">
                  <c:v>3.7111738604275919</c:v>
                </c:pt>
                <c:pt idx="24">
                  <c:v>0.60882800608828003</c:v>
                </c:pt>
                <c:pt idx="25">
                  <c:v>3.5257363879797681</c:v>
                </c:pt>
              </c:numCache>
            </c:numRef>
          </c:val>
        </c:ser>
        <c:axId val="88784256"/>
        <c:axId val="88798336"/>
      </c:barChart>
      <c:catAx>
        <c:axId val="8878425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798336"/>
        <c:crosses val="autoZero"/>
        <c:auto val="1"/>
        <c:lblAlgn val="ctr"/>
        <c:lblOffset val="100"/>
        <c:tickLblSkip val="1"/>
        <c:tickMarkSkip val="1"/>
      </c:catAx>
      <c:valAx>
        <c:axId val="887983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78425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r) Reference Hours per Total Open Hour: 9(h) total/9(g)</a:t>
            </a:r>
          </a:p>
        </c:rich>
      </c:tx>
      <c:layout>
        <c:manualLayout>
          <c:xMode val="edge"/>
          <c:yMode val="edge"/>
          <c:x val="0.2685904550499445"/>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2007-2008'!$S$5:$S$30</c:f>
              <c:numCache>
                <c:formatCode>0.00</c:formatCode>
                <c:ptCount val="26"/>
                <c:pt idx="0">
                  <c:v>0.44314868804664725</c:v>
                </c:pt>
                <c:pt idx="1">
                  <c:v>0.6692913385826772</c:v>
                </c:pt>
                <c:pt idx="2">
                  <c:v>0.43952802359882004</c:v>
                </c:pt>
                <c:pt idx="3">
                  <c:v>0.5</c:v>
                </c:pt>
                <c:pt idx="4">
                  <c:v>0.63513513513513509</c:v>
                </c:pt>
                <c:pt idx="5">
                  <c:v>1</c:v>
                </c:pt>
                <c:pt idx="6">
                  <c:v>1</c:v>
                </c:pt>
                <c:pt idx="7">
                  <c:v>1</c:v>
                </c:pt>
                <c:pt idx="8">
                  <c:v>0.76298394711992445</c:v>
                </c:pt>
                <c:pt idx="9">
                  <c:v>1</c:v>
                </c:pt>
                <c:pt idx="10">
                  <c:v>0.75555555555555554</c:v>
                </c:pt>
                <c:pt idx="11">
                  <c:v>1</c:v>
                </c:pt>
                <c:pt idx="12">
                  <c:v>0.66265060240963858</c:v>
                </c:pt>
                <c:pt idx="13">
                  <c:v>0.39285714285714285</c:v>
                </c:pt>
                <c:pt idx="14">
                  <c:v>0.20181968569065342</c:v>
                </c:pt>
                <c:pt idx="15">
                  <c:v>1</c:v>
                </c:pt>
                <c:pt idx="16">
                  <c:v>0.76073619631901845</c:v>
                </c:pt>
                <c:pt idx="17">
                  <c:v>0.89655172413793105</c:v>
                </c:pt>
                <c:pt idx="18">
                  <c:v>0.88297872340425532</c:v>
                </c:pt>
                <c:pt idx="19">
                  <c:v>0.79856115107913672</c:v>
                </c:pt>
                <c:pt idx="20">
                  <c:v>0.72289156626506024</c:v>
                </c:pt>
                <c:pt idx="21">
                  <c:v>0.87319884726224783</c:v>
                </c:pt>
                <c:pt idx="22">
                  <c:v>0.96439169139465875</c:v>
                </c:pt>
                <c:pt idx="23">
                  <c:v>0.60869565217391308</c:v>
                </c:pt>
                <c:pt idx="24">
                  <c:v>0.9</c:v>
                </c:pt>
                <c:pt idx="25">
                  <c:v>0.89451476793248941</c:v>
                </c:pt>
              </c:numCache>
            </c:numRef>
          </c:val>
        </c:ser>
        <c:axId val="88866816"/>
        <c:axId val="88868352"/>
      </c:barChart>
      <c:catAx>
        <c:axId val="8886681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868352"/>
        <c:crosses val="autoZero"/>
        <c:auto val="1"/>
        <c:lblAlgn val="ctr"/>
        <c:lblOffset val="100"/>
        <c:tickLblSkip val="1"/>
        <c:tickMarkSkip val="1"/>
      </c:catAx>
      <c:valAx>
        <c:axId val="8886835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86681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b) Subscriptions per FTE Student: 5(g)/3(f)</a:t>
            </a:r>
          </a:p>
        </c:rich>
      </c:tx>
      <c:layout>
        <c:manualLayout>
          <c:xMode val="edge"/>
          <c:yMode val="edge"/>
          <c:x val="0.31853496115427304"/>
          <c:y val="1.9575856443719411E-2"/>
        </c:manualLayout>
      </c:layout>
      <c:spPr>
        <a:noFill/>
        <a:ln w="25400">
          <a:noFill/>
        </a:ln>
      </c:spPr>
    </c:title>
    <c:plotArea>
      <c:layout>
        <c:manualLayout>
          <c:layoutTarget val="inner"/>
          <c:xMode val="edge"/>
          <c:yMode val="edge"/>
          <c:x val="5.2164261931187568E-2"/>
          <c:y val="0.12234910277324633"/>
          <c:w val="0.93673695893451725"/>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2007-2008'!$C$5:$C$30</c:f>
              <c:numCache>
                <c:formatCode>0.00</c:formatCode>
                <c:ptCount val="26"/>
                <c:pt idx="0">
                  <c:v>3.2770627169437079E-2</c:v>
                </c:pt>
                <c:pt idx="1">
                  <c:v>4.304349911275239E-2</c:v>
                </c:pt>
                <c:pt idx="2">
                  <c:v>9.507346585998272E-2</c:v>
                </c:pt>
                <c:pt idx="3">
                  <c:v>9.5382110038385481E-2</c:v>
                </c:pt>
                <c:pt idx="4">
                  <c:v>4.341875501439426E-2</c:v>
                </c:pt>
                <c:pt idx="5">
                  <c:v>0.13382964239676723</c:v>
                </c:pt>
                <c:pt idx="6">
                  <c:v>0.14270925761608991</c:v>
                </c:pt>
                <c:pt idx="7">
                  <c:v>6.4957865168539325E-2</c:v>
                </c:pt>
                <c:pt idx="8">
                  <c:v>0.10234678409807589</c:v>
                </c:pt>
                <c:pt idx="9">
                  <c:v>5.4952863707423374E-2</c:v>
                </c:pt>
                <c:pt idx="10">
                  <c:v>9.7731082375478923E-2</c:v>
                </c:pt>
                <c:pt idx="11">
                  <c:v>0.14102852009880978</c:v>
                </c:pt>
                <c:pt idx="12">
                  <c:v>0.13886960144424385</c:v>
                </c:pt>
                <c:pt idx="13">
                  <c:v>0.12996777658431793</c:v>
                </c:pt>
                <c:pt idx="14">
                  <c:v>8.9651256611780167E-2</c:v>
                </c:pt>
                <c:pt idx="15">
                  <c:v>0.96</c:v>
                </c:pt>
                <c:pt idx="16">
                  <c:v>7.3961598746081506E-2</c:v>
                </c:pt>
                <c:pt idx="17">
                  <c:v>0.16279353709657726</c:v>
                </c:pt>
                <c:pt idx="18">
                  <c:v>0.32479882955376738</c:v>
                </c:pt>
                <c:pt idx="19">
                  <c:v>0.10033232705040716</c:v>
                </c:pt>
                <c:pt idx="20">
                  <c:v>0.39294345094248428</c:v>
                </c:pt>
                <c:pt idx="21">
                  <c:v>0.43151290299374123</c:v>
                </c:pt>
                <c:pt idx="22">
                  <c:v>0.10645290581162324</c:v>
                </c:pt>
                <c:pt idx="23">
                  <c:v>0.27886973759365652</c:v>
                </c:pt>
                <c:pt idx="24">
                  <c:v>0.33374004623683534</c:v>
                </c:pt>
                <c:pt idx="25">
                  <c:v>5.4953175594878202E-2</c:v>
                </c:pt>
              </c:numCache>
            </c:numRef>
          </c:val>
        </c:ser>
        <c:dLbls>
          <c:showVal val="1"/>
        </c:dLbls>
        <c:axId val="83539456"/>
        <c:axId val="83540992"/>
      </c:barChart>
      <c:catAx>
        <c:axId val="8353945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3540992"/>
        <c:crosses val="autoZero"/>
        <c:auto val="1"/>
        <c:lblAlgn val="ctr"/>
        <c:lblOffset val="100"/>
        <c:tickLblSkip val="1"/>
        <c:tickMarkSkip val="1"/>
      </c:catAx>
      <c:valAx>
        <c:axId val="835409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53945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c) Collection Expenditures per FTE Student: 7(j)/3(f)</a:t>
            </a:r>
          </a:p>
        </c:rich>
      </c:tx>
      <c:layout>
        <c:manualLayout>
          <c:xMode val="edge"/>
          <c:yMode val="edge"/>
          <c:x val="0.27968923418423974"/>
          <c:y val="1.9575856443719411E-2"/>
        </c:manualLayout>
      </c:layout>
      <c:spPr>
        <a:noFill/>
        <a:ln w="25400">
          <a:noFill/>
        </a:ln>
      </c:spPr>
    </c:title>
    <c:plotArea>
      <c:layout>
        <c:manualLayout>
          <c:layoutTarget val="inner"/>
          <c:xMode val="edge"/>
          <c:yMode val="edge"/>
          <c:x val="7.5471698113207544E-2"/>
          <c:y val="0.12234910277324633"/>
          <c:w val="0.91342952275249722"/>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2007-2008'!$D$5:$D$30</c:f>
              <c:numCache>
                <c:formatCode>0.00</c:formatCode>
                <c:ptCount val="26"/>
                <c:pt idx="0">
                  <c:v>42.664014833020715</c:v>
                </c:pt>
                <c:pt idx="1">
                  <c:v>29.479604095726824</c:v>
                </c:pt>
                <c:pt idx="2">
                  <c:v>56.928262748487469</c:v>
                </c:pt>
                <c:pt idx="3">
                  <c:v>46.137315342561358</c:v>
                </c:pt>
                <c:pt idx="4">
                  <c:v>23.439992448912172</c:v>
                </c:pt>
                <c:pt idx="5">
                  <c:v>82.001071795837376</c:v>
                </c:pt>
                <c:pt idx="6">
                  <c:v>98.853704525288364</c:v>
                </c:pt>
                <c:pt idx="7">
                  <c:v>50.811446629213485</c:v>
                </c:pt>
                <c:pt idx="8">
                  <c:v>97.5856117018334</c:v>
                </c:pt>
                <c:pt idx="9">
                  <c:v>37.37941478358362</c:v>
                </c:pt>
                <c:pt idx="10">
                  <c:v>127.52933429118774</c:v>
                </c:pt>
                <c:pt idx="11">
                  <c:v>40.058387603862563</c:v>
                </c:pt>
                <c:pt idx="12">
                  <c:v>71.833182891265096</c:v>
                </c:pt>
                <c:pt idx="13">
                  <c:v>59.796455424274974</c:v>
                </c:pt>
                <c:pt idx="14">
                  <c:v>160.57272211098825</c:v>
                </c:pt>
                <c:pt idx="15" formatCode="_-* #,##0.00_-;\-* #,##0.00_-;_-* &quot;-&quot;??_-;_-@_-">
                  <c:v>2573.3333333333335</c:v>
                </c:pt>
                <c:pt idx="16">
                  <c:v>224.4474921630094</c:v>
                </c:pt>
                <c:pt idx="17">
                  <c:v>48.82381669447723</c:v>
                </c:pt>
                <c:pt idx="18">
                  <c:v>444.62765179224579</c:v>
                </c:pt>
                <c:pt idx="19">
                  <c:v>136.8280524620107</c:v>
                </c:pt>
                <c:pt idx="20">
                  <c:v>235.35041082648621</c:v>
                </c:pt>
                <c:pt idx="21">
                  <c:v>382.59557773141631</c:v>
                </c:pt>
                <c:pt idx="22">
                  <c:v>129.70100200400802</c:v>
                </c:pt>
                <c:pt idx="23">
                  <c:v>472.15762523939117</c:v>
                </c:pt>
                <c:pt idx="24">
                  <c:v>403.41086629848445</c:v>
                </c:pt>
                <c:pt idx="25">
                  <c:v>39.989103416770803</c:v>
                </c:pt>
              </c:numCache>
            </c:numRef>
          </c:val>
        </c:ser>
        <c:dLbls>
          <c:showVal val="1"/>
        </c:dLbls>
        <c:axId val="87783296"/>
        <c:axId val="87784832"/>
      </c:barChart>
      <c:catAx>
        <c:axId val="8778329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7784832"/>
        <c:crosses val="autoZero"/>
        <c:auto val="1"/>
        <c:lblAlgn val="ctr"/>
        <c:lblOffset val="100"/>
        <c:tickLblSkip val="1"/>
        <c:tickMarkSkip val="1"/>
      </c:catAx>
      <c:valAx>
        <c:axId val="8778483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78329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d) Library Expenditures per FTE Student: 7(l)/3(f)</a:t>
            </a:r>
          </a:p>
        </c:rich>
      </c:tx>
      <c:layout>
        <c:manualLayout>
          <c:xMode val="edge"/>
          <c:yMode val="edge"/>
          <c:x val="0.29189789123196447"/>
          <c:y val="1.9575856443719411E-2"/>
        </c:manualLayout>
      </c:layout>
      <c:spPr>
        <a:noFill/>
        <a:ln w="25400">
          <a:noFill/>
        </a:ln>
      </c:spPr>
    </c:title>
    <c:plotArea>
      <c:layout>
        <c:manualLayout>
          <c:layoutTarget val="inner"/>
          <c:xMode val="edge"/>
          <c:yMode val="edge"/>
          <c:x val="7.5471698113207544E-2"/>
          <c:y val="0.12234910277324633"/>
          <c:w val="0.91342952275249722"/>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2007-2008'!$E$5:$E$30</c:f>
              <c:numCache>
                <c:formatCode>0.00</c:formatCode>
                <c:ptCount val="26"/>
                <c:pt idx="0">
                  <c:v>176.50588577711662</c:v>
                </c:pt>
                <c:pt idx="1">
                  <c:v>176.47531173564818</c:v>
                </c:pt>
                <c:pt idx="2">
                  <c:v>261.1732929991357</c:v>
                </c:pt>
                <c:pt idx="3">
                  <c:v>280.59206700011629</c:v>
                </c:pt>
                <c:pt idx="4">
                  <c:v>183.99074991740997</c:v>
                </c:pt>
                <c:pt idx="5">
                  <c:v>427.59729443969701</c:v>
                </c:pt>
                <c:pt idx="6">
                  <c:v>598.34869121561667</c:v>
                </c:pt>
                <c:pt idx="7">
                  <c:v>228.67591292134833</c:v>
                </c:pt>
                <c:pt idx="8">
                  <c:v>445.29326502838052</c:v>
                </c:pt>
                <c:pt idx="9">
                  <c:v>345.67998168237881</c:v>
                </c:pt>
                <c:pt idx="10">
                  <c:v>380.75251436781605</c:v>
                </c:pt>
                <c:pt idx="11">
                  <c:v>253.21670783741297</c:v>
                </c:pt>
                <c:pt idx="12">
                  <c:v>365.4919177891959</c:v>
                </c:pt>
                <c:pt idx="13">
                  <c:v>367.59667024704618</c:v>
                </c:pt>
                <c:pt idx="14">
                  <c:v>398.73995158832139</c:v>
                </c:pt>
                <c:pt idx="15" formatCode="_-* #,##0.00_-;\-* #,##0.00_-;_-* &quot;-&quot;??_-;_-@_-">
                  <c:v>4759.7066666666669</c:v>
                </c:pt>
                <c:pt idx="16">
                  <c:v>697.87470611285266</c:v>
                </c:pt>
                <c:pt idx="17">
                  <c:v>285.94969679703718</c:v>
                </c:pt>
                <c:pt idx="18">
                  <c:v>929.00463301633749</c:v>
                </c:pt>
                <c:pt idx="19">
                  <c:v>345.76397168877952</c:v>
                </c:pt>
                <c:pt idx="20">
                  <c:v>584.31126147897533</c:v>
                </c:pt>
                <c:pt idx="21">
                  <c:v>913.37178709803402</c:v>
                </c:pt>
                <c:pt idx="22">
                  <c:v>391.34845691382765</c:v>
                </c:pt>
                <c:pt idx="23">
                  <c:v>961.86733192218526</c:v>
                </c:pt>
                <c:pt idx="24">
                  <c:v>999.286347932186</c:v>
                </c:pt>
                <c:pt idx="25">
                  <c:v>324.0037755115751</c:v>
                </c:pt>
              </c:numCache>
            </c:numRef>
          </c:val>
        </c:ser>
        <c:axId val="87837312"/>
        <c:axId val="87851392"/>
      </c:barChart>
      <c:catAx>
        <c:axId val="8783731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7851392"/>
        <c:crosses val="autoZero"/>
        <c:auto val="1"/>
        <c:lblAlgn val="ctr"/>
        <c:lblOffset val="100"/>
        <c:tickLblSkip val="1"/>
        <c:tickMarkSkip val="1"/>
      </c:catAx>
      <c:valAx>
        <c:axId val="878513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83731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e) Collection Expenditures as % of Library Expenditures: 7(j)/7(l)</a:t>
            </a:r>
          </a:p>
        </c:rich>
      </c:tx>
      <c:layout>
        <c:manualLayout>
          <c:xMode val="edge"/>
          <c:yMode val="edge"/>
          <c:x val="0.22641509433962265"/>
          <c:y val="1.9575856443719411E-2"/>
        </c:manualLayout>
      </c:layout>
      <c:spPr>
        <a:noFill/>
        <a:ln w="25400">
          <a:noFill/>
        </a:ln>
      </c:spPr>
    </c:title>
    <c:plotArea>
      <c:layout>
        <c:manualLayout>
          <c:layoutTarget val="inner"/>
          <c:xMode val="edge"/>
          <c:yMode val="edge"/>
          <c:x val="7.3251942286348501E-2"/>
          <c:y val="0.12234910277324633"/>
          <c:w val="0.9156492785793563"/>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2007-2008'!$F$5:$F$30</c:f>
              <c:numCache>
                <c:formatCode>0.00%</c:formatCode>
                <c:ptCount val="26"/>
                <c:pt idx="0">
                  <c:v>0.24171440314967652</c:v>
                </c:pt>
                <c:pt idx="1">
                  <c:v>0.16704661862213285</c:v>
                </c:pt>
                <c:pt idx="2">
                  <c:v>0.21797122552142367</c:v>
                </c:pt>
                <c:pt idx="3">
                  <c:v>0.16442843818012229</c:v>
                </c:pt>
                <c:pt idx="4">
                  <c:v>0.12739766786881376</c:v>
                </c:pt>
                <c:pt idx="5">
                  <c:v>0.19177172742238149</c:v>
                </c:pt>
                <c:pt idx="6">
                  <c:v>0.16521086446174937</c:v>
                </c:pt>
                <c:pt idx="7">
                  <c:v>0.22219850783623971</c:v>
                </c:pt>
                <c:pt idx="8">
                  <c:v>0.21914908525646315</c:v>
                </c:pt>
                <c:pt idx="9">
                  <c:v>0.10813300383106637</c:v>
                </c:pt>
                <c:pt idx="10">
                  <c:v>0.33494022883323976</c:v>
                </c:pt>
                <c:pt idx="11">
                  <c:v>0.15819804287789538</c:v>
                </c:pt>
                <c:pt idx="12">
                  <c:v>0.19653836212240455</c:v>
                </c:pt>
                <c:pt idx="13">
                  <c:v>0.16266865361998056</c:v>
                </c:pt>
                <c:pt idx="14">
                  <c:v>0.40270036015044552</c:v>
                </c:pt>
                <c:pt idx="15">
                  <c:v>0.54064956383866791</c:v>
                </c:pt>
                <c:pt idx="16">
                  <c:v>0.32161574305103729</c:v>
                </c:pt>
                <c:pt idx="17">
                  <c:v>0.17074267691611383</c:v>
                </c:pt>
                <c:pt idx="18">
                  <c:v>0.47860649558722551</c:v>
                </c:pt>
                <c:pt idx="19">
                  <c:v>0.39572674907022692</c:v>
                </c:pt>
                <c:pt idx="20">
                  <c:v>0.40278260294141977</c:v>
                </c:pt>
                <c:pt idx="21">
                  <c:v>0.41888263151525562</c:v>
                </c:pt>
                <c:pt idx="22">
                  <c:v>0.33142075741611349</c:v>
                </c:pt>
                <c:pt idx="23">
                  <c:v>0.49087603827425602</c:v>
                </c:pt>
                <c:pt idx="24">
                  <c:v>0.40369896690098772</c:v>
                </c:pt>
                <c:pt idx="25">
                  <c:v>0.12342172048344598</c:v>
                </c:pt>
              </c:numCache>
            </c:numRef>
          </c:val>
        </c:ser>
        <c:dLbls>
          <c:showVal val="1"/>
        </c:dLbls>
        <c:axId val="87915136"/>
        <c:axId val="87929216"/>
      </c:barChart>
      <c:catAx>
        <c:axId val="8791513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7929216"/>
        <c:crosses val="autoZero"/>
        <c:auto val="1"/>
        <c:lblAlgn val="ctr"/>
        <c:lblOffset val="100"/>
        <c:tickLblSkip val="1"/>
        <c:tickMarkSkip val="1"/>
      </c:catAx>
      <c:valAx>
        <c:axId val="8792921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91513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f) Periodicals as % of Library Expenditures: 7(d)/7(l)</a:t>
            </a:r>
          </a:p>
        </c:rich>
      </c:tx>
      <c:layout>
        <c:manualLayout>
          <c:xMode val="edge"/>
          <c:yMode val="edge"/>
          <c:x val="0.27968923418423974"/>
          <c:y val="1.9575856443719411E-2"/>
        </c:manualLayout>
      </c:layout>
      <c:spPr>
        <a:noFill/>
        <a:ln w="25400">
          <a:noFill/>
        </a:ln>
      </c:spPr>
    </c:title>
    <c:plotArea>
      <c:layout>
        <c:manualLayout>
          <c:layoutTarget val="inner"/>
          <c:xMode val="edge"/>
          <c:yMode val="edge"/>
          <c:x val="7.3251942286348501E-2"/>
          <c:y val="0.12234910277324633"/>
          <c:w val="0.9156492785793563"/>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2007-2008'!$G$5:$G$30</c:f>
              <c:numCache>
                <c:formatCode>0.00%</c:formatCode>
                <c:ptCount val="26"/>
                <c:pt idx="0">
                  <c:v>5.8947418565514484E-2</c:v>
                </c:pt>
                <c:pt idx="1">
                  <c:v>2.7964894212563707E-2</c:v>
                </c:pt>
                <c:pt idx="2">
                  <c:v>6.2651090832375009E-2</c:v>
                </c:pt>
                <c:pt idx="3">
                  <c:v>4.8040211420872628E-2</c:v>
                </c:pt>
                <c:pt idx="4">
                  <c:v>1.8975088365507441E-2</c:v>
                </c:pt>
                <c:pt idx="5">
                  <c:v>3.4143334259177711E-2</c:v>
                </c:pt>
                <c:pt idx="6">
                  <c:v>2.7980314598702628E-2</c:v>
                </c:pt>
                <c:pt idx="7">
                  <c:v>4.0722036516401057E-2</c:v>
                </c:pt>
                <c:pt idx="8">
                  <c:v>3.7410958236965636E-2</c:v>
                </c:pt>
                <c:pt idx="9">
                  <c:v>2.6652199513146943E-2</c:v>
                </c:pt>
                <c:pt idx="10">
                  <c:v>3.4240474584479152E-2</c:v>
                </c:pt>
                <c:pt idx="11">
                  <c:v>3.7854721730015056E-2</c:v>
                </c:pt>
                <c:pt idx="12">
                  <c:v>3.0531375478156091E-2</c:v>
                </c:pt>
                <c:pt idx="13">
                  <c:v>2.6297911507527777E-2</c:v>
                </c:pt>
                <c:pt idx="14">
                  <c:v>4.9570806042253508E-2</c:v>
                </c:pt>
                <c:pt idx="15">
                  <c:v>2.8012930768842897E-2</c:v>
                </c:pt>
                <c:pt idx="16">
                  <c:v>1.1747770359093784E-2</c:v>
                </c:pt>
                <c:pt idx="17">
                  <c:v>9.2955236711276715E-2</c:v>
                </c:pt>
                <c:pt idx="18">
                  <c:v>8.2101070698883519E-2</c:v>
                </c:pt>
                <c:pt idx="19">
                  <c:v>6.9123463737566643E-2</c:v>
                </c:pt>
                <c:pt idx="20">
                  <c:v>4.5494400052938935E-2</c:v>
                </c:pt>
                <c:pt idx="21">
                  <c:v>9.1240147618283293E-2</c:v>
                </c:pt>
                <c:pt idx="22">
                  <c:v>6.9676563557440369E-2</c:v>
                </c:pt>
                <c:pt idx="23">
                  <c:v>0.12492610832895702</c:v>
                </c:pt>
                <c:pt idx="24">
                  <c:v>5.1223301055252635E-2</c:v>
                </c:pt>
                <c:pt idx="25">
                  <c:v>1.2845314767231128E-2</c:v>
                </c:pt>
              </c:numCache>
            </c:numRef>
          </c:val>
        </c:ser>
        <c:dLbls>
          <c:showVal val="1"/>
        </c:dLbls>
        <c:axId val="87964672"/>
        <c:axId val="87966464"/>
      </c:barChart>
      <c:catAx>
        <c:axId val="8796467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7966464"/>
        <c:crosses val="autoZero"/>
        <c:auto val="1"/>
        <c:lblAlgn val="ctr"/>
        <c:lblOffset val="100"/>
        <c:tickLblSkip val="1"/>
        <c:tickMarkSkip val="1"/>
      </c:catAx>
      <c:valAx>
        <c:axId val="8796646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96467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g) Electronic Services as % of Library Expenditures: 7(i)/7(l)</a:t>
            </a:r>
          </a:p>
        </c:rich>
      </c:tx>
      <c:layout>
        <c:manualLayout>
          <c:xMode val="edge"/>
          <c:yMode val="edge"/>
          <c:x val="0.24639289678135406"/>
          <c:y val="1.9575856443719411E-2"/>
        </c:manualLayout>
      </c:layout>
      <c:spPr>
        <a:noFill/>
        <a:ln w="25400">
          <a:noFill/>
        </a:ln>
      </c:spPr>
    </c:title>
    <c:plotArea>
      <c:layout>
        <c:manualLayout>
          <c:layoutTarget val="inner"/>
          <c:xMode val="edge"/>
          <c:yMode val="edge"/>
          <c:x val="7.3251942286348501E-2"/>
          <c:y val="0.12234910277324633"/>
          <c:w val="0.9156492785793563"/>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2007-2008'!$H$5:$H$30</c:f>
              <c:numCache>
                <c:formatCode>0.00%</c:formatCode>
                <c:ptCount val="26"/>
                <c:pt idx="0">
                  <c:v>9.930074030101238E-2</c:v>
                </c:pt>
                <c:pt idx="1">
                  <c:v>5.7728596447296748E-2</c:v>
                </c:pt>
                <c:pt idx="2">
                  <c:v>5.6724938157208922E-2</c:v>
                </c:pt>
                <c:pt idx="3">
                  <c:v>3.9472484195253392E-2</c:v>
                </c:pt>
                <c:pt idx="4">
                  <c:v>4.8283964930820961E-2</c:v>
                </c:pt>
                <c:pt idx="5">
                  <c:v>5.7738817041859458E-2</c:v>
                </c:pt>
                <c:pt idx="6">
                  <c:v>6.2912078701467117E-2</c:v>
                </c:pt>
                <c:pt idx="7">
                  <c:v>8.842736257982492E-2</c:v>
                </c:pt>
                <c:pt idx="8">
                  <c:v>5.4596130317285357E-2</c:v>
                </c:pt>
                <c:pt idx="9">
                  <c:v>3.0559452892068337E-2</c:v>
                </c:pt>
                <c:pt idx="10">
                  <c:v>0.19511477038846933</c:v>
                </c:pt>
                <c:pt idx="11">
                  <c:v>4.7368953168483843E-2</c:v>
                </c:pt>
                <c:pt idx="12">
                  <c:v>0.10131103401704157</c:v>
                </c:pt>
                <c:pt idx="13">
                  <c:v>2.87816031499054E-2</c:v>
                </c:pt>
                <c:pt idx="14">
                  <c:v>6.7923452198094356E-2</c:v>
                </c:pt>
                <c:pt idx="15">
                  <c:v>0.11205172307537159</c:v>
                </c:pt>
                <c:pt idx="16">
                  <c:v>0.2034810963930597</c:v>
                </c:pt>
                <c:pt idx="17">
                  <c:v>3.9424600096497758E-2</c:v>
                </c:pt>
                <c:pt idx="18">
                  <c:v>0.20683203109415388</c:v>
                </c:pt>
                <c:pt idx="19">
                  <c:v>0.19518264198619628</c:v>
                </c:pt>
                <c:pt idx="20">
                  <c:v>9.0773735669263986E-2</c:v>
                </c:pt>
                <c:pt idx="21">
                  <c:v>0.21593539671949494</c:v>
                </c:pt>
                <c:pt idx="22">
                  <c:v>0.16689880853866965</c:v>
                </c:pt>
                <c:pt idx="23">
                  <c:v>0.28432807669304172</c:v>
                </c:pt>
                <c:pt idx="24">
                  <c:v>0.22220950500944484</c:v>
                </c:pt>
                <c:pt idx="25">
                  <c:v>3.5505588744491987E-2</c:v>
                </c:pt>
              </c:numCache>
            </c:numRef>
          </c:val>
        </c:ser>
        <c:dLbls>
          <c:showVal val="1"/>
        </c:dLbls>
        <c:axId val="88018304"/>
        <c:axId val="88024192"/>
      </c:barChart>
      <c:catAx>
        <c:axId val="8801830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024192"/>
        <c:crosses val="autoZero"/>
        <c:auto val="1"/>
        <c:lblAlgn val="ctr"/>
        <c:lblOffset val="100"/>
        <c:tickLblSkip val="1"/>
        <c:tickMarkSkip val="1"/>
      </c:catAx>
      <c:valAx>
        <c:axId val="880241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01830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h) Library Expenditures as % of Institutional Budget: 7(l)/8(c)</a:t>
            </a:r>
          </a:p>
        </c:rich>
      </c:tx>
      <c:layout>
        <c:manualLayout>
          <c:xMode val="edge"/>
          <c:yMode val="edge"/>
          <c:x val="0.24195338512763595"/>
          <c:y val="1.9575856443719411E-2"/>
        </c:manualLayout>
      </c:layout>
      <c:spPr>
        <a:noFill/>
        <a:ln w="25400">
          <a:noFill/>
        </a:ln>
      </c:spPr>
    </c:title>
    <c:plotArea>
      <c:layout>
        <c:manualLayout>
          <c:layoutTarget val="inner"/>
          <c:xMode val="edge"/>
          <c:yMode val="edge"/>
          <c:x val="6.5482796892341849E-2"/>
          <c:y val="0.12234910277324633"/>
          <c:w val="0.92341842397336293"/>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2007-2008'!$I$5:$I$30</c:f>
              <c:numCache>
                <c:formatCode>0.00%</c:formatCode>
                <c:ptCount val="26"/>
                <c:pt idx="0">
                  <c:v>1.3222400878961765E-2</c:v>
                </c:pt>
                <c:pt idx="1">
                  <c:v>1.6488720894747892E-2</c:v>
                </c:pt>
                <c:pt idx="2">
                  <c:v>2.0394939754771059E-2</c:v>
                </c:pt>
                <c:pt idx="3">
                  <c:v>3.1469403612240071E-2</c:v>
                </c:pt>
                <c:pt idx="4">
                  <c:v>1.7957081130716944E-2</c:v>
                </c:pt>
                <c:pt idx="5">
                  <c:v>3.6871220892191477E-2</c:v>
                </c:pt>
                <c:pt idx="6">
                  <c:v>3.976369447821939E-2</c:v>
                </c:pt>
                <c:pt idx="7">
                  <c:v>1.7762578272728095E-2</c:v>
                </c:pt>
                <c:pt idx="8">
                  <c:v>4.0920803384684526E-2</c:v>
                </c:pt>
                <c:pt idx="9">
                  <c:v>5.3516361416409176E-2</c:v>
                </c:pt>
                <c:pt idx="10">
                  <c:v>3.5047655112919698E-2</c:v>
                </c:pt>
                <c:pt idx="11">
                  <c:v>2.1363576286019943E-2</c:v>
                </c:pt>
                <c:pt idx="12">
                  <c:v>1.810985306350445E-2</c:v>
                </c:pt>
                <c:pt idx="13">
                  <c:v>2.8856346184922187E-2</c:v>
                </c:pt>
                <c:pt idx="14">
                  <c:v>3.2515833851177636E-2</c:v>
                </c:pt>
                <c:pt idx="15">
                  <c:v>0</c:v>
                </c:pt>
                <c:pt idx="16">
                  <c:v>2.8455781905332534E-2</c:v>
                </c:pt>
                <c:pt idx="17">
                  <c:v>2.247543425282833E-2</c:v>
                </c:pt>
                <c:pt idx="18">
                  <c:v>3.6738777832422062E-2</c:v>
                </c:pt>
                <c:pt idx="19">
                  <c:v>1.9683562677663618E-2</c:v>
                </c:pt>
                <c:pt idx="20">
                  <c:v>0</c:v>
                </c:pt>
                <c:pt idx="21">
                  <c:v>5.1165341819265193E-2</c:v>
                </c:pt>
                <c:pt idx="22">
                  <c:v>3.2783185603008323E-2</c:v>
                </c:pt>
                <c:pt idx="23">
                  <c:v>4.8878514376149942E-2</c:v>
                </c:pt>
                <c:pt idx="24">
                  <c:v>5.9265797319480042E-2</c:v>
                </c:pt>
                <c:pt idx="25">
                  <c:v>2.7520837040733759E-2</c:v>
                </c:pt>
              </c:numCache>
            </c:numRef>
          </c:val>
        </c:ser>
        <c:axId val="88096768"/>
        <c:axId val="88098304"/>
      </c:barChart>
      <c:catAx>
        <c:axId val="8809676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098304"/>
        <c:crosses val="autoZero"/>
        <c:auto val="1"/>
        <c:lblAlgn val="ctr"/>
        <c:lblOffset val="100"/>
        <c:tickLblSkip val="1"/>
        <c:tickMarkSkip val="1"/>
      </c:catAx>
      <c:valAx>
        <c:axId val="8809830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09676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i) FTE Students per FTE Library Personnel: 3(f)/4(f)</a:t>
            </a:r>
          </a:p>
        </c:rich>
      </c:tx>
      <c:layout>
        <c:manualLayout>
          <c:xMode val="edge"/>
          <c:yMode val="edge"/>
          <c:x val="0.28412874583795783"/>
          <c:y val="1.9575856443719411E-2"/>
        </c:manualLayout>
      </c:layout>
      <c:spPr>
        <a:noFill/>
        <a:ln w="25400">
          <a:noFill/>
        </a:ln>
      </c:spPr>
    </c:title>
    <c:plotArea>
      <c:layout>
        <c:manualLayout>
          <c:layoutTarget val="inner"/>
          <c:xMode val="edge"/>
          <c:yMode val="edge"/>
          <c:x val="6.7702552719200892E-2"/>
          <c:y val="0.12234910277324633"/>
          <c:w val="0.92119866814650386"/>
          <c:h val="0.77324632952691685"/>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2007-2008'!$A$5:$A$30</c:f>
              <c:strCache>
                <c:ptCount val="26"/>
                <c:pt idx="0">
                  <c:v>BCIT</c:v>
                </c:pt>
                <c:pt idx="1">
                  <c:v>CAM</c:v>
                </c:pt>
                <c:pt idx="2">
                  <c:v>CAP</c:v>
                </c:pt>
                <c:pt idx="3">
                  <c:v>CNC</c:v>
                </c:pt>
                <c:pt idx="4">
                  <c:v>COTR</c:v>
                </c:pt>
                <c:pt idx="5">
                  <c:v>DOUG</c:v>
                </c:pt>
                <c:pt idx="6">
                  <c:v>ECIAD</c:v>
                </c:pt>
                <c:pt idx="7">
                  <c:v>JI</c:v>
                </c:pt>
                <c:pt idx="8">
                  <c:v>KW</c:v>
                </c:pt>
                <c:pt idx="9">
                  <c:v>LC</c:v>
                </c:pt>
                <c:pt idx="10">
                  <c:v>MAL</c:v>
                </c:pt>
                <c:pt idx="11">
                  <c:v>NI</c:v>
                </c:pt>
                <c:pt idx="12">
                  <c:v>NL</c:v>
                </c:pt>
                <c:pt idx="13">
                  <c:v>NW</c:v>
                </c:pt>
                <c:pt idx="14">
                  <c:v>OC</c:v>
                </c:pt>
                <c:pt idx="15">
                  <c:v>QUC</c:v>
                </c:pt>
                <c:pt idx="16">
                  <c:v>RR</c:v>
                </c:pt>
                <c:pt idx="17">
                  <c:v>SEL</c:v>
                </c:pt>
                <c:pt idx="18">
                  <c:v>SFU</c:v>
                </c:pt>
                <c:pt idx="19">
                  <c:v>TRU</c:v>
                </c:pt>
                <c:pt idx="20">
                  <c:v>TWU</c:v>
                </c:pt>
                <c:pt idx="21">
                  <c:v>UBC</c:v>
                </c:pt>
                <c:pt idx="22">
                  <c:v>UCFV</c:v>
                </c:pt>
                <c:pt idx="23">
                  <c:v>UNBC</c:v>
                </c:pt>
                <c:pt idx="24">
                  <c:v>UVIC</c:v>
                </c:pt>
                <c:pt idx="25">
                  <c:v>VCC</c:v>
                </c:pt>
              </c:strCache>
            </c:strRef>
          </c:cat>
          <c:val>
            <c:numRef>
              <c:f>'CPSLD Ratios 2007-2008'!$J$5:$J$30</c:f>
              <c:numCache>
                <c:formatCode>0.00</c:formatCode>
                <c:ptCount val="26"/>
                <c:pt idx="0">
                  <c:v>504.02607986960072</c:v>
                </c:pt>
                <c:pt idx="1">
                  <c:v>430.80578512396693</c:v>
                </c:pt>
                <c:pt idx="2">
                  <c:v>265.97701149425291</c:v>
                </c:pt>
                <c:pt idx="3">
                  <c:v>281.86885245901641</c:v>
                </c:pt>
                <c:pt idx="4">
                  <c:v>323.00304878048786</c:v>
                </c:pt>
                <c:pt idx="5">
                  <c:v>177.67112712300565</c:v>
                </c:pt>
                <c:pt idx="6">
                  <c:v>111.12571898110107</c:v>
                </c:pt>
                <c:pt idx="7">
                  <c:v>395.55555555555554</c:v>
                </c:pt>
                <c:pt idx="8">
                  <c:v>188.05451518934666</c:v>
                </c:pt>
                <c:pt idx="9">
                  <c:v>228.61732851985559</c:v>
                </c:pt>
                <c:pt idx="10">
                  <c:v>233.62237762237763</c:v>
                </c:pt>
                <c:pt idx="11">
                  <c:v>247.38888888888889</c:v>
                </c:pt>
                <c:pt idx="12">
                  <c:v>214.955223880597</c:v>
                </c:pt>
                <c:pt idx="13">
                  <c:v>235.1010101010101</c:v>
                </c:pt>
                <c:pt idx="14">
                  <c:v>212.46349206349208</c:v>
                </c:pt>
                <c:pt idx="15">
                  <c:v>30</c:v>
                </c:pt>
                <c:pt idx="16">
                  <c:v>108.02116402116403</c:v>
                </c:pt>
                <c:pt idx="17">
                  <c:v>279.21590909090907</c:v>
                </c:pt>
                <c:pt idx="18">
                  <c:v>123.23456938517938</c:v>
                </c:pt>
                <c:pt idx="19">
                  <c:v>319.18218623481783</c:v>
                </c:pt>
                <c:pt idx="20">
                  <c:v>108.89473684210526</c:v>
                </c:pt>
                <c:pt idx="21">
                  <c:v>126.72136484990558</c:v>
                </c:pt>
                <c:pt idx="22">
                  <c:v>247.12757527733754</c:v>
                </c:pt>
                <c:pt idx="23">
                  <c:v>120.06050826946351</c:v>
                </c:pt>
                <c:pt idx="24">
                  <c:v>94.80669710806697</c:v>
                </c:pt>
                <c:pt idx="25">
                  <c:v>221.44302290984825</c:v>
                </c:pt>
              </c:numCache>
            </c:numRef>
          </c:val>
        </c:ser>
        <c:dLbls>
          <c:showVal val="1"/>
        </c:dLbls>
        <c:axId val="88158592"/>
        <c:axId val="88160128"/>
      </c:barChart>
      <c:catAx>
        <c:axId val="8815859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8160128"/>
        <c:crosses val="autoZero"/>
        <c:auto val="1"/>
        <c:lblAlgn val="ctr"/>
        <c:lblOffset val="100"/>
        <c:tickLblSkip val="1"/>
        <c:tickMarkSkip val="1"/>
      </c:catAx>
      <c:valAx>
        <c:axId val="8816012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15859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26</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35</oddFooter>
  </headerFooter>
  <drawing r:id="rId2"/>
</chartsheet>
</file>

<file path=xl/chartsheets/sheet11.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36</oddFooter>
  </headerFooter>
  <drawing r:id="rId2"/>
</chartsheet>
</file>

<file path=xl/chartsheets/sheet12.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37</oddFooter>
  </headerFooter>
  <drawing r:id="rId2"/>
</chartsheet>
</file>

<file path=xl/chartsheets/sheet13.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38</oddFooter>
  </headerFooter>
  <drawing r:id="rId2"/>
</chartsheet>
</file>

<file path=xl/chartsheets/sheet14.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39</oddFooter>
  </headerFooter>
  <drawing r:id="rId2"/>
</chartsheet>
</file>

<file path=xl/chartsheets/sheet15.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40</oddFooter>
  </headerFooter>
  <drawing r:id="rId2"/>
</chartsheet>
</file>

<file path=xl/chartsheets/sheet16.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41</oddFooter>
  </headerFooter>
  <drawing r:id="rId2"/>
</chartsheet>
</file>

<file path=xl/chartsheets/sheet17.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42</oddFooter>
  </headerFooter>
  <drawing r:id="rId2"/>
</chartsheet>
</file>

<file path=xl/chartsheets/sheet18.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43</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verticalDpi="1200" r:id="rId1"/>
  <headerFooter alignWithMargins="0">
    <oddFooter>&amp;CCPSLD Graphs 2007-2008 - &amp;"Arial,Italic"Revised Nov. 7, 2008 (SFU)&amp;RPage 27</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28</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verticalDpi="1200" r:id="rId1"/>
  <headerFooter alignWithMargins="0">
    <oddFooter>&amp;CCPSLD Graphs 2007-2008&amp;RPage 29</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30</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 xml:space="preserve">&amp;CCPSLD Graphs 2007-2008&amp;RPage 31  </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32</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2007-2008 - &amp;"Arial,Italic"Revised July 28, 2009 (JI)&amp;RPage 33</oddFooter>
  </headerFooter>
  <drawing r:id="rId2"/>
</chartsheet>
</file>

<file path=xl/chartsheets/sheet9.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2007-2008&amp;RPage 34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dimension ref="A1:S30"/>
  <sheetViews>
    <sheetView topLeftCell="A19" workbookViewId="0">
      <selection activeCell="D6" sqref="D6"/>
    </sheetView>
  </sheetViews>
  <sheetFormatPr defaultRowHeight="11.25"/>
  <cols>
    <col min="1" max="1" width="5.5703125" style="26" customWidth="1"/>
    <col min="2" max="2" width="5.7109375" style="24" customWidth="1"/>
    <col min="3" max="3" width="4" style="24" customWidth="1"/>
    <col min="4" max="5" width="8.140625" style="24" customWidth="1"/>
    <col min="6" max="8" width="6.28515625" style="49" customWidth="1"/>
    <col min="9" max="9" width="5.85546875" style="49" customWidth="1"/>
    <col min="10" max="10" width="5.7109375" style="25" customWidth="1"/>
    <col min="11" max="11" width="4.85546875" style="31" customWidth="1"/>
    <col min="12" max="12" width="4" style="24" customWidth="1"/>
    <col min="13" max="13" width="5.7109375" style="25" customWidth="1"/>
    <col min="14" max="14" width="4.85546875" style="24" customWidth="1"/>
    <col min="15" max="15" width="4" style="24" customWidth="1"/>
    <col min="16" max="16" width="4.85546875" style="25" customWidth="1"/>
    <col min="17" max="17" width="4" style="25" customWidth="1"/>
    <col min="18" max="18" width="4.85546875" style="25" customWidth="1"/>
    <col min="19" max="19" width="4" style="25" customWidth="1"/>
    <col min="20" max="16384" width="9.140625" style="27"/>
  </cols>
  <sheetData>
    <row r="1" spans="1:19" ht="205.5" customHeight="1">
      <c r="A1" s="164"/>
      <c r="B1" s="163" t="s">
        <v>118</v>
      </c>
      <c r="C1" s="163" t="s">
        <v>119</v>
      </c>
      <c r="D1" s="163" t="s">
        <v>338</v>
      </c>
      <c r="E1" s="163" t="s">
        <v>339</v>
      </c>
      <c r="F1" s="161" t="s">
        <v>340</v>
      </c>
      <c r="G1" s="161" t="s">
        <v>341</v>
      </c>
      <c r="H1" s="161" t="s">
        <v>342</v>
      </c>
      <c r="I1" s="161" t="s">
        <v>343</v>
      </c>
      <c r="J1" s="162" t="s">
        <v>335</v>
      </c>
      <c r="K1" s="163" t="s">
        <v>123</v>
      </c>
      <c r="L1" s="163" t="s">
        <v>30</v>
      </c>
      <c r="M1" s="162" t="s">
        <v>344</v>
      </c>
      <c r="N1" s="163" t="s">
        <v>145</v>
      </c>
      <c r="O1" s="163" t="s">
        <v>124</v>
      </c>
      <c r="P1" s="162" t="s">
        <v>125</v>
      </c>
      <c r="Q1" s="162" t="s">
        <v>126</v>
      </c>
      <c r="R1" s="162" t="s">
        <v>147</v>
      </c>
      <c r="S1" s="162" t="s">
        <v>72</v>
      </c>
    </row>
    <row r="2" spans="1:19">
      <c r="A2" s="165"/>
      <c r="B2" s="163"/>
      <c r="C2" s="163"/>
      <c r="D2" s="163"/>
      <c r="E2" s="163"/>
      <c r="F2" s="161"/>
      <c r="G2" s="161"/>
      <c r="H2" s="161"/>
      <c r="I2" s="161"/>
      <c r="J2" s="162"/>
      <c r="K2" s="163"/>
      <c r="L2" s="163"/>
      <c r="M2" s="162"/>
      <c r="N2" s="163"/>
      <c r="O2" s="163"/>
      <c r="P2" s="162"/>
      <c r="Q2" s="162"/>
      <c r="R2" s="162"/>
      <c r="S2" s="162"/>
    </row>
    <row r="3" spans="1:19">
      <c r="A3" s="28"/>
      <c r="B3" s="163"/>
      <c r="C3" s="163"/>
      <c r="D3" s="163"/>
      <c r="E3" s="163"/>
      <c r="F3" s="161"/>
      <c r="G3" s="161"/>
      <c r="H3" s="161"/>
      <c r="I3" s="161"/>
      <c r="J3" s="162"/>
      <c r="K3" s="163"/>
      <c r="L3" s="163"/>
      <c r="M3" s="162"/>
      <c r="N3" s="163"/>
      <c r="O3" s="163"/>
      <c r="P3" s="162"/>
      <c r="Q3" s="162"/>
      <c r="R3" s="162"/>
      <c r="S3" s="162"/>
    </row>
    <row r="4" spans="1:19">
      <c r="A4" s="159" t="s">
        <v>49</v>
      </c>
      <c r="B4" s="166" t="s">
        <v>62</v>
      </c>
      <c r="C4" s="167"/>
      <c r="D4" s="167"/>
      <c r="E4" s="167"/>
      <c r="F4" s="167"/>
      <c r="G4" s="167"/>
      <c r="H4" s="167"/>
      <c r="I4" s="167"/>
      <c r="J4" s="167"/>
      <c r="K4" s="167"/>
      <c r="L4" s="167"/>
      <c r="M4" s="167"/>
      <c r="N4" s="167"/>
      <c r="O4" s="167"/>
      <c r="P4" s="167"/>
      <c r="Q4" s="167"/>
      <c r="R4" s="167"/>
      <c r="S4" s="168"/>
    </row>
    <row r="5" spans="1:19" ht="17.25" customHeight="1">
      <c r="A5" s="26" t="s">
        <v>17</v>
      </c>
      <c r="B5" s="50">
        <f>'CPSLD Stats 2007-2008'!CZ4</f>
        <v>11.222430631912554</v>
      </c>
      <c r="C5" s="50">
        <f>'CPSLD Stats 2007-2008'!DA4</f>
        <v>3.2770627169437079E-2</v>
      </c>
      <c r="D5" s="50">
        <f>'CPSLD Stats 2007-2008'!DB4</f>
        <v>42.664014833020715</v>
      </c>
      <c r="E5" s="50">
        <f>'CPSLD Stats 2007-2008'!DC4</f>
        <v>176.50588577711662</v>
      </c>
      <c r="F5" s="102">
        <f>'CPSLD Stats 2007-2008'!DD4</f>
        <v>0.24171440314967652</v>
      </c>
      <c r="G5" s="102">
        <f>'CPSLD Stats 2007-2008'!DE4</f>
        <v>5.8947418565514484E-2</v>
      </c>
      <c r="H5" s="102">
        <f>'CPSLD Stats 2007-2008'!DF4</f>
        <v>9.930074030101238E-2</v>
      </c>
      <c r="I5" s="102">
        <f>'CPSLD Stats 2007-2008'!DG4</f>
        <v>1.3222400878961765E-2</v>
      </c>
      <c r="J5" s="50">
        <f>'CPSLD Stats 2007-2008'!DH4</f>
        <v>504.02607986960072</v>
      </c>
      <c r="K5" s="50">
        <f>'CPSLD Stats 2007-2008'!DI4</f>
        <v>3.7291680141431125</v>
      </c>
      <c r="L5" s="50">
        <f>'CPSLD Stats 2007-2008'!DJ4</f>
        <v>0.33229592914913647</v>
      </c>
      <c r="M5" s="50">
        <f>'CPSLD Stats 2007-2008'!DK4</f>
        <v>47.331170145111869</v>
      </c>
      <c r="N5" s="50">
        <f>'CPSLD Stats 2007-2008'!DL4</f>
        <v>0.66409029170170097</v>
      </c>
      <c r="O5" s="50">
        <f>'CPSLD Stats 2007-2008'!DM4</f>
        <v>0.11884742254705387</v>
      </c>
      <c r="P5" s="50">
        <f>'CPSLD Stats 2007-2008'!DN4</f>
        <v>0.11921932604618071</v>
      </c>
      <c r="Q5" s="50">
        <f>'CPSLD Stats 2007-2008'!DO4</f>
        <v>5.4599745596446973E-2</v>
      </c>
      <c r="R5" s="50">
        <f>'CPSLD Stats 2007-2008'!DP4</f>
        <v>4.6590600380331439</v>
      </c>
      <c r="S5" s="50">
        <f>'CPSLD Stats 2007-2008'!DQ4</f>
        <v>0.44314868804664725</v>
      </c>
    </row>
    <row r="6" spans="1:19" ht="17.25" customHeight="1">
      <c r="A6" s="71" t="s">
        <v>31</v>
      </c>
      <c r="B6" s="73">
        <f>'CPSLD Stats 2007-2008'!CZ5</f>
        <v>9.8940098796220806</v>
      </c>
      <c r="C6" s="73">
        <f>'CPSLD Stats 2007-2008'!DA5</f>
        <v>4.304349911275239E-2</v>
      </c>
      <c r="D6" s="73">
        <f>'CPSLD Stats 2007-2008'!DB5</f>
        <v>29.479604095726824</v>
      </c>
      <c r="E6" s="73">
        <f>'CPSLD Stats 2007-2008'!DC5</f>
        <v>176.47531173564818</v>
      </c>
      <c r="F6" s="103">
        <f>'CPSLD Stats 2007-2008'!DD5</f>
        <v>0.16704661862213285</v>
      </c>
      <c r="G6" s="103">
        <f>'CPSLD Stats 2007-2008'!DE5</f>
        <v>2.7964894212563707E-2</v>
      </c>
      <c r="H6" s="103">
        <f>'CPSLD Stats 2007-2008'!DF5</f>
        <v>5.7728596447296748E-2</v>
      </c>
      <c r="I6" s="103">
        <f>'CPSLD Stats 2007-2008'!DG5</f>
        <v>1.6488720894747892E-2</v>
      </c>
      <c r="J6" s="73">
        <f>'CPSLD Stats 2007-2008'!DH5</f>
        <v>430.80578512396693</v>
      </c>
      <c r="K6" s="73">
        <f>'CPSLD Stats 2007-2008'!DI5</f>
        <v>5.4984173420939042</v>
      </c>
      <c r="L6" s="73">
        <f>'CPSLD Stats 2007-2008'!DJ5</f>
        <v>0.55573194377120694</v>
      </c>
      <c r="M6" s="73">
        <f>'CPSLD Stats 2007-2008'!DK5</f>
        <v>32.095656032621733</v>
      </c>
      <c r="N6" s="73">
        <f>'CPSLD Stats 2007-2008'!DL5</f>
        <v>1.0937125317730565</v>
      </c>
      <c r="O6" s="73">
        <f>'CPSLD Stats 2007-2008'!DM5</f>
        <v>0.56975684619442712</v>
      </c>
      <c r="P6" s="73">
        <f>'CPSLD Stats 2007-2008'!DN5</f>
        <v>0.53522612824324978</v>
      </c>
      <c r="Q6" s="73">
        <f>'CPSLD Stats 2007-2008'!DO5</f>
        <v>5.4553738429811524E-2</v>
      </c>
      <c r="R6" s="73">
        <f>'CPSLD Stats 2007-2008'!DP5</f>
        <v>6.5599173553719012</v>
      </c>
      <c r="S6" s="73">
        <f>'CPSLD Stats 2007-2008'!DQ5</f>
        <v>0.6692913385826772</v>
      </c>
    </row>
    <row r="7" spans="1:19" ht="17.25" customHeight="1">
      <c r="A7" s="29" t="s">
        <v>32</v>
      </c>
      <c r="B7" s="30">
        <f>'CPSLD Stats 2007-2008'!CZ6</f>
        <v>31.280034572169402</v>
      </c>
      <c r="C7" s="30">
        <f>'CPSLD Stats 2007-2008'!DA6</f>
        <v>9.507346585998272E-2</v>
      </c>
      <c r="D7" s="30">
        <f>'CPSLD Stats 2007-2008'!DB6</f>
        <v>56.928262748487469</v>
      </c>
      <c r="E7" s="30">
        <f>'CPSLD Stats 2007-2008'!DC6</f>
        <v>261.1732929991357</v>
      </c>
      <c r="F7" s="102">
        <f>'CPSLD Stats 2007-2008'!DD6</f>
        <v>0.21797122552142367</v>
      </c>
      <c r="G7" s="102">
        <f>'CPSLD Stats 2007-2008'!DE6</f>
        <v>6.2651090832375009E-2</v>
      </c>
      <c r="H7" s="102">
        <f>'CPSLD Stats 2007-2008'!DF6</f>
        <v>5.6724938157208922E-2</v>
      </c>
      <c r="I7" s="102">
        <f>'CPSLD Stats 2007-2008'!DG6</f>
        <v>2.0394939754771059E-2</v>
      </c>
      <c r="J7" s="30">
        <f>'CPSLD Stats 2007-2008'!DH6</f>
        <v>265.97701149425291</v>
      </c>
      <c r="K7" s="30">
        <f>'CPSLD Stats 2007-2008'!DI6</f>
        <v>9.3604148660328441</v>
      </c>
      <c r="L7" s="30">
        <f>'CPSLD Stats 2007-2008'!DJ6</f>
        <v>0.29924566881268821</v>
      </c>
      <c r="M7" s="30">
        <f>'CPSLD Stats 2007-2008'!DK6</f>
        <v>27.901892890120038</v>
      </c>
      <c r="N7" s="30">
        <f>'CPSLD Stats 2007-2008'!DL6</f>
        <v>1.7949438202247192</v>
      </c>
      <c r="O7" s="30">
        <f>'CPSLD Stats 2007-2008'!DM6</f>
        <v>1.0587726879861712</v>
      </c>
      <c r="P7" s="30">
        <f>'CPSLD Stats 2007-2008'!DN6</f>
        <v>0.82687986171132244</v>
      </c>
      <c r="Q7" s="30">
        <f>'CPSLD Stats 2007-2008'!DO6</f>
        <v>8.5566119273984442E-2</v>
      </c>
      <c r="R7" s="30">
        <f>'CPSLD Stats 2007-2008'!DP6</f>
        <v>9.7413793103448292</v>
      </c>
      <c r="S7" s="30">
        <f>'CPSLD Stats 2007-2008'!DQ6</f>
        <v>0.43952802359882004</v>
      </c>
    </row>
    <row r="8" spans="1:19" ht="17.25" customHeight="1">
      <c r="A8" s="71" t="s">
        <v>33</v>
      </c>
      <c r="B8" s="73">
        <f>'CPSLD Stats 2007-2008'!CZ7</f>
        <v>57.138827497964407</v>
      </c>
      <c r="C8" s="73">
        <f>'CPSLD Stats 2007-2008'!DA7</f>
        <v>9.5382110038385481E-2</v>
      </c>
      <c r="D8" s="73">
        <f>'CPSLD Stats 2007-2008'!DB7</f>
        <v>46.137315342561358</v>
      </c>
      <c r="E8" s="73">
        <f>'CPSLD Stats 2007-2008'!DC7</f>
        <v>280.59206700011629</v>
      </c>
      <c r="F8" s="103">
        <f>'CPSLD Stats 2007-2008'!DD7</f>
        <v>0.16442843818012229</v>
      </c>
      <c r="G8" s="103">
        <f>'CPSLD Stats 2007-2008'!DE7</f>
        <v>4.8040211420872628E-2</v>
      </c>
      <c r="H8" s="103">
        <f>'CPSLD Stats 2007-2008'!DF7</f>
        <v>3.9472484195253392E-2</v>
      </c>
      <c r="I8" s="103">
        <f>'CPSLD Stats 2007-2008'!DG7</f>
        <v>3.1469403612240071E-2</v>
      </c>
      <c r="J8" s="73">
        <f>'CPSLD Stats 2007-2008'!DH7</f>
        <v>281.86885245901641</v>
      </c>
      <c r="K8" s="73">
        <f>'CPSLD Stats 2007-2008'!DI7</f>
        <v>8.5186693032453178</v>
      </c>
      <c r="L8" s="73">
        <f>'CPSLD Stats 2007-2008'!DJ7</f>
        <v>0.1490872262569406</v>
      </c>
      <c r="M8" s="73">
        <f>'CPSLD Stats 2007-2008'!DK7</f>
        <v>32.938485696729707</v>
      </c>
      <c r="N8" s="73">
        <f>'CPSLD Stats 2007-2008'!DL7</f>
        <v>4.4640572292660226</v>
      </c>
      <c r="O8" s="73">
        <f>'CPSLD Stats 2007-2008'!DM7</f>
        <v>0.48040013958357564</v>
      </c>
      <c r="P8" s="73">
        <f>'CPSLD Stats 2007-2008'!DN7</f>
        <v>0.66883796673258111</v>
      </c>
      <c r="Q8" s="73">
        <f>'CPSLD Stats 2007-2008'!DO7</f>
        <v>7.4735372804466668E-2</v>
      </c>
      <c r="R8" s="73">
        <f>'CPSLD Stats 2007-2008'!DP7</f>
        <v>5.7377049180327875</v>
      </c>
      <c r="S8" s="73">
        <f>'CPSLD Stats 2007-2008'!DQ7</f>
        <v>0.5</v>
      </c>
    </row>
    <row r="9" spans="1:19" ht="17.25" customHeight="1">
      <c r="A9" s="26" t="s">
        <v>363</v>
      </c>
      <c r="B9" s="50">
        <f>'CPSLD Stats 2007-2008'!CZ8</f>
        <v>31.232715088017365</v>
      </c>
      <c r="C9" s="50">
        <f>'CPSLD Stats 2007-2008'!DA8</f>
        <v>4.341875501439426E-2</v>
      </c>
      <c r="D9" s="50">
        <f>'CPSLD Stats 2007-2008'!DB8</f>
        <v>23.439992448912172</v>
      </c>
      <c r="E9" s="50">
        <f>'CPSLD Stats 2007-2008'!DC8</f>
        <v>183.99074991740997</v>
      </c>
      <c r="F9" s="102">
        <f>'CPSLD Stats 2007-2008'!DD8</f>
        <v>0.12739766786881376</v>
      </c>
      <c r="G9" s="102">
        <f>'CPSLD Stats 2007-2008'!DE8</f>
        <v>1.8975088365507441E-2</v>
      </c>
      <c r="H9" s="102">
        <f>'CPSLD Stats 2007-2008'!DF8</f>
        <v>4.8283964930820961E-2</v>
      </c>
      <c r="I9" s="102">
        <f>'CPSLD Stats 2007-2008'!DG8</f>
        <v>1.7957081130716944E-2</v>
      </c>
      <c r="J9" s="50">
        <f>'CPSLD Stats 2007-2008'!DH8</f>
        <v>323.00304878048786</v>
      </c>
      <c r="K9" s="50">
        <f>'CPSLD Stats 2007-2008'!DI8</f>
        <v>11.288404360753221</v>
      </c>
      <c r="L9" s="50">
        <f>'CPSLD Stats 2007-2008'!DJ8</f>
        <v>0.36142885205276598</v>
      </c>
      <c r="M9" s="50">
        <f>'CPSLD Stats 2007-2008'!DK8</f>
        <v>16.299092771436932</v>
      </c>
      <c r="N9" s="50">
        <f>'CPSLD Stats 2007-2008'!DL8</f>
        <v>7.4779366652508372</v>
      </c>
      <c r="O9" s="50">
        <f>'CPSLD Stats 2007-2008'!DM8</f>
        <v>0.30345934211147291</v>
      </c>
      <c r="P9" s="50">
        <f>'CPSLD Stats 2007-2008'!DN8</f>
        <v>0.47949407711548442</v>
      </c>
      <c r="Q9" s="50">
        <f>'CPSLD Stats 2007-2008'!DO8</f>
        <v>4.0587097078672897E-2</v>
      </c>
      <c r="R9" s="50">
        <f>'CPSLD Stats 2007-2008'!DP8</f>
        <v>11.280487804878049</v>
      </c>
      <c r="S9" s="50">
        <f>'CPSLD Stats 2007-2008'!DQ8</f>
        <v>0.63513513513513509</v>
      </c>
    </row>
    <row r="10" spans="1:19" ht="17.25" customHeight="1">
      <c r="A10" s="71" t="s">
        <v>34</v>
      </c>
      <c r="B10" s="73">
        <f>'CPSLD Stats 2007-2008'!CZ9</f>
        <v>26.617759946699881</v>
      </c>
      <c r="C10" s="72">
        <f>'CPSLD Stats 2007-2008'!DA9</f>
        <v>0.13382964239676723</v>
      </c>
      <c r="D10" s="72">
        <f>'CPSLD Stats 2007-2008'!DB9</f>
        <v>82.001071795837376</v>
      </c>
      <c r="E10" s="72">
        <f>'CPSLD Stats 2007-2008'!DC9</f>
        <v>427.59729443969701</v>
      </c>
      <c r="F10" s="103">
        <f>'CPSLD Stats 2007-2008'!DD9</f>
        <v>0.19177172742238149</v>
      </c>
      <c r="G10" s="103">
        <f>'CPSLD Stats 2007-2008'!DE9</f>
        <v>3.4143334259177711E-2</v>
      </c>
      <c r="H10" s="103">
        <f>'CPSLD Stats 2007-2008'!DF9</f>
        <v>5.7738817041859458E-2</v>
      </c>
      <c r="I10" s="103">
        <f>'CPSLD Stats 2007-2008'!DG9</f>
        <v>3.6871220892191477E-2</v>
      </c>
      <c r="J10" s="73">
        <f>'CPSLD Stats 2007-2008'!DH9</f>
        <v>177.67112712300565</v>
      </c>
      <c r="K10" s="73">
        <f>'CPSLD Stats 2007-2008'!DI9</f>
        <v>29.207884941268485</v>
      </c>
      <c r="L10" s="73">
        <f>'CPSLD Stats 2007-2008'!DJ9</f>
        <v>1.0973081506390898</v>
      </c>
      <c r="M10" s="73">
        <f>'CPSLD Stats 2007-2008'!DK9</f>
        <v>14.639789745115541</v>
      </c>
      <c r="N10" s="73">
        <f>'CPSLD Stats 2007-2008'!DL9</f>
        <v>3.4584244601190561</v>
      </c>
      <c r="O10" s="73">
        <f>'CPSLD Stats 2007-2008'!DM9</f>
        <v>1.1030806888460813</v>
      </c>
      <c r="P10" s="73">
        <f>'CPSLD Stats 2007-2008'!DN9</f>
        <v>0.77697956346045216</v>
      </c>
      <c r="Q10" s="73">
        <f>'CPSLD Stats 2007-2008'!DO9</f>
        <v>0.10717958373767072</v>
      </c>
      <c r="R10" s="73">
        <f>'CPSLD Stats 2007-2008'!DP9</f>
        <v>3.6284096757591349</v>
      </c>
      <c r="S10" s="73">
        <f>'CPSLD Stats 2007-2008'!DQ9</f>
        <v>1</v>
      </c>
    </row>
    <row r="11" spans="1:19" ht="17.25" customHeight="1">
      <c r="A11" s="26" t="s">
        <v>35</v>
      </c>
      <c r="B11" s="50">
        <f>'CPSLD Stats 2007-2008'!CZ10</f>
        <v>136.32283348121857</v>
      </c>
      <c r="C11" s="50">
        <f>'CPSLD Stats 2007-2008'!DA10</f>
        <v>0.14270925761608991</v>
      </c>
      <c r="D11" s="50">
        <f>'CPSLD Stats 2007-2008'!DB10</f>
        <v>98.853704525288364</v>
      </c>
      <c r="E11" s="50">
        <f>'CPSLD Stats 2007-2008'!DC10</f>
        <v>598.34869121561667</v>
      </c>
      <c r="F11" s="102">
        <f>'CPSLD Stats 2007-2008'!DD10</f>
        <v>0.16521086446174937</v>
      </c>
      <c r="G11" s="102">
        <f>'CPSLD Stats 2007-2008'!DE10</f>
        <v>2.7980314598702628E-2</v>
      </c>
      <c r="H11" s="102">
        <f>'CPSLD Stats 2007-2008'!DF10</f>
        <v>6.2912078701467117E-2</v>
      </c>
      <c r="I11" s="102">
        <f>'CPSLD Stats 2007-2008'!DG10</f>
        <v>3.976369447821939E-2</v>
      </c>
      <c r="J11" s="50">
        <f>'CPSLD Stats 2007-2008'!DH10</f>
        <v>111.12571898110107</v>
      </c>
      <c r="K11" s="50">
        <f>'CPSLD Stats 2007-2008'!DI10</f>
        <v>41.80863649807749</v>
      </c>
      <c r="L11" s="50">
        <f>'CPSLD Stats 2007-2008'!DJ10</f>
        <v>0.30668843531511203</v>
      </c>
      <c r="M11" s="50">
        <f>'CPSLD Stats 2007-2008'!DK10</f>
        <v>14.311605001591737</v>
      </c>
      <c r="N11" s="50">
        <f>'CPSLD Stats 2007-2008'!DL10</f>
        <v>2.4955634427684115</v>
      </c>
      <c r="O11" s="50">
        <f>'CPSLD Stats 2007-2008'!DM10</f>
        <v>0.19077196095829635</v>
      </c>
      <c r="P11" s="50">
        <f>'CPSLD Stats 2007-2008'!DN10</f>
        <v>0.7335107956225968</v>
      </c>
      <c r="Q11" s="50">
        <f>'CPSLD Stats 2007-2008'!DO10</f>
        <v>6.285122744750074E-2</v>
      </c>
      <c r="R11" s="50">
        <f>'CPSLD Stats 2007-2008'!DP10</f>
        <v>6.4092029580936734</v>
      </c>
      <c r="S11" s="50">
        <f>'CPSLD Stats 2007-2008'!DQ10</f>
        <v>1</v>
      </c>
    </row>
    <row r="12" spans="1:19" ht="17.25" customHeight="1">
      <c r="A12" s="71" t="s">
        <v>36</v>
      </c>
      <c r="B12" s="73">
        <f>'CPSLD Stats 2007-2008'!CZ11</f>
        <v>11.295997191011235</v>
      </c>
      <c r="C12" s="73">
        <f>'CPSLD Stats 2007-2008'!DA11</f>
        <v>6.4957865168539325E-2</v>
      </c>
      <c r="D12" s="73">
        <f>'CPSLD Stats 2007-2008'!DB11</f>
        <v>50.811446629213485</v>
      </c>
      <c r="E12" s="73">
        <f>'CPSLD Stats 2007-2008'!DC11</f>
        <v>228.67591292134833</v>
      </c>
      <c r="F12" s="103">
        <f>'CPSLD Stats 2007-2008'!DD11</f>
        <v>0.22219850783623971</v>
      </c>
      <c r="G12" s="103">
        <f>'CPSLD Stats 2007-2008'!DE11</f>
        <v>4.0722036516401057E-2</v>
      </c>
      <c r="H12" s="103">
        <f>'CPSLD Stats 2007-2008'!DF11</f>
        <v>8.842736257982492E-2</v>
      </c>
      <c r="I12" s="103">
        <f>'CPSLD Stats 2007-2008'!DG11</f>
        <v>1.7762578272728095E-2</v>
      </c>
      <c r="J12" s="73">
        <f>'CPSLD Stats 2007-2008'!DH11</f>
        <v>395.55555555555554</v>
      </c>
      <c r="K12" s="73">
        <f>'CPSLD Stats 2007-2008'!DI11</f>
        <v>2.8718398876404496</v>
      </c>
      <c r="L12" s="73">
        <f>'CPSLD Stats 2007-2008'!DJ11</f>
        <v>0.25423518075285195</v>
      </c>
      <c r="M12" s="73">
        <f>'CPSLD Stats 2007-2008'!DK11</f>
        <v>79.626971512409824</v>
      </c>
      <c r="N12" s="73">
        <f>'CPSLD Stats 2007-2008'!DL11</f>
        <v>1.1850421348314606</v>
      </c>
      <c r="O12" s="73">
        <f>'CPSLD Stats 2007-2008'!DM11</f>
        <v>0.18609550561797752</v>
      </c>
      <c r="P12" s="73">
        <f>'CPSLD Stats 2007-2008'!DN11</f>
        <v>0.22963483146067415</v>
      </c>
      <c r="Q12" s="73">
        <f>'CPSLD Stats 2007-2008'!DO11</f>
        <v>2.3174157303370788E-2</v>
      </c>
      <c r="R12" s="73">
        <f>'CPSLD Stats 2007-2008'!DP11</f>
        <v>7.2222222222222223</v>
      </c>
      <c r="S12" s="73">
        <f>'CPSLD Stats 2007-2008'!DQ11</f>
        <v>1</v>
      </c>
    </row>
    <row r="13" spans="1:19" ht="17.25" customHeight="1">
      <c r="A13" s="26" t="s">
        <v>369</v>
      </c>
      <c r="B13" s="50">
        <f>'CPSLD Stats 2007-2008'!CZ12</f>
        <v>21.015058807908918</v>
      </c>
      <c r="C13" s="50">
        <f>'CPSLD Stats 2007-2008'!DA12</f>
        <v>0.10234678409807589</v>
      </c>
      <c r="D13" s="50">
        <f>'CPSLD Stats 2007-2008'!DB12</f>
        <v>97.5856117018334</v>
      </c>
      <c r="E13" s="50">
        <f>'CPSLD Stats 2007-2008'!DC12</f>
        <v>445.29326502838052</v>
      </c>
      <c r="F13" s="102">
        <f>'CPSLD Stats 2007-2008'!DD12</f>
        <v>0.21914908525646315</v>
      </c>
      <c r="G13" s="102">
        <f>'CPSLD Stats 2007-2008'!DE12</f>
        <v>3.7410958236965636E-2</v>
      </c>
      <c r="H13" s="102">
        <f>'CPSLD Stats 2007-2008'!DF12</f>
        <v>5.4596130317285357E-2</v>
      </c>
      <c r="I13" s="102">
        <f>'CPSLD Stats 2007-2008'!DG12</f>
        <v>4.0920803384684526E-2</v>
      </c>
      <c r="J13" s="50">
        <f>'CPSLD Stats 2007-2008'!DH12</f>
        <v>188.05451518934666</v>
      </c>
      <c r="K13" s="50">
        <f>'CPSLD Stats 2007-2008'!DI12</f>
        <v>8.2396353135130944</v>
      </c>
      <c r="L13" s="50">
        <f>'CPSLD Stats 2007-2008'!DJ12</f>
        <v>0.39208242950108457</v>
      </c>
      <c r="M13" s="50">
        <f>'CPSLD Stats 2007-2008'!DK12</f>
        <v>54.042836616578711</v>
      </c>
      <c r="N13" s="50">
        <f>'CPSLD Stats 2007-2008'!DL12</f>
        <v>3.1737461135883338</v>
      </c>
      <c r="O13" s="50">
        <f>'CPSLD Stats 2007-2008'!DM12</f>
        <v>0.90574137797497212</v>
      </c>
      <c r="P13" s="50">
        <f>'CPSLD Stats 2007-2008'!DN12</f>
        <v>0.57048650682127489</v>
      </c>
      <c r="Q13" s="50">
        <f>'CPSLD Stats 2007-2008'!DO12</f>
        <v>8.9843879662310944E-2</v>
      </c>
      <c r="R13" s="50">
        <f>'CPSLD Stats 2007-2008'!DP12</f>
        <v>5.5087390761548072</v>
      </c>
      <c r="S13" s="50">
        <f>'CPSLD Stats 2007-2008'!DQ12</f>
        <v>0.76298394711992445</v>
      </c>
    </row>
    <row r="14" spans="1:19" ht="17.25" customHeight="1">
      <c r="A14" s="71" t="s">
        <v>18</v>
      </c>
      <c r="B14" s="73">
        <f>'CPSLD Stats 2007-2008'!CZ13</f>
        <v>16.052236802627633</v>
      </c>
      <c r="C14" s="73">
        <f>'CPSLD Stats 2007-2008'!DA13</f>
        <v>5.4952863707423374E-2</v>
      </c>
      <c r="D14" s="73">
        <f>'CPSLD Stats 2007-2008'!DB13</f>
        <v>37.37941478358362</v>
      </c>
      <c r="E14" s="73">
        <f>'CPSLD Stats 2007-2008'!DC13</f>
        <v>345.67998168237881</v>
      </c>
      <c r="F14" s="103">
        <f>'CPSLD Stats 2007-2008'!DD13</f>
        <v>0.10813300383106637</v>
      </c>
      <c r="G14" s="103">
        <f>'CPSLD Stats 2007-2008'!DE13</f>
        <v>2.6652199513146943E-2</v>
      </c>
      <c r="H14" s="103">
        <f>'CPSLD Stats 2007-2008'!DF13</f>
        <v>3.0559452892068337E-2</v>
      </c>
      <c r="I14" s="103">
        <f>'CPSLD Stats 2007-2008'!DG13</f>
        <v>5.3516361416409176E-2</v>
      </c>
      <c r="J14" s="73">
        <f>'CPSLD Stats 2007-2008'!DH13</f>
        <v>228.61732851985559</v>
      </c>
      <c r="K14" s="73">
        <f>'CPSLD Stats 2007-2008'!DI13</f>
        <v>11.382190850664013</v>
      </c>
      <c r="L14" s="73">
        <f>'CPSLD Stats 2007-2008'!DJ13</f>
        <v>0.70907194994786238</v>
      </c>
      <c r="M14" s="73">
        <f>'CPSLD Stats 2007-2008'!DK13</f>
        <v>30.370250000000002</v>
      </c>
      <c r="N14" s="73">
        <f>'CPSLD Stats 2007-2008'!DL13</f>
        <v>2.2271700854295955</v>
      </c>
      <c r="O14" s="73">
        <f>'CPSLD Stats 2007-2008'!DM13</f>
        <v>0.62074628515483132</v>
      </c>
      <c r="P14" s="73">
        <f>'CPSLD Stats 2007-2008'!DN13</f>
        <v>0.74896963380548587</v>
      </c>
      <c r="Q14" s="73">
        <f>'CPSLD Stats 2007-2008'!DO13</f>
        <v>6.5690779604276217E-2</v>
      </c>
      <c r="R14" s="73">
        <f>'CPSLD Stats 2007-2008'!DP13</f>
        <v>2.3826714801444044</v>
      </c>
      <c r="S14" s="73">
        <f>'CPSLD Stats 2007-2008'!DQ13</f>
        <v>1</v>
      </c>
    </row>
    <row r="15" spans="1:19" ht="17.25" customHeight="1">
      <c r="A15" s="26" t="s">
        <v>38</v>
      </c>
      <c r="B15" s="50">
        <f>'CPSLD Stats 2007-2008'!CZ14</f>
        <v>40.364732998084285</v>
      </c>
      <c r="C15" s="50">
        <f>'CPSLD Stats 2007-2008'!DA14</f>
        <v>9.7731082375478923E-2</v>
      </c>
      <c r="D15" s="50">
        <f>'CPSLD Stats 2007-2008'!DB14</f>
        <v>127.52933429118774</v>
      </c>
      <c r="E15" s="50">
        <f>'CPSLD Stats 2007-2008'!DC14</f>
        <v>380.75251436781605</v>
      </c>
      <c r="F15" s="102">
        <f>'CPSLD Stats 2007-2008'!DD14</f>
        <v>0.33494022883323976</v>
      </c>
      <c r="G15" s="102">
        <f>'CPSLD Stats 2007-2008'!DE14</f>
        <v>3.4240474584479152E-2</v>
      </c>
      <c r="H15" s="102">
        <f>'CPSLD Stats 2007-2008'!DF14</f>
        <v>0.19511477038846933</v>
      </c>
      <c r="I15" s="102">
        <f>'CPSLD Stats 2007-2008'!DG14</f>
        <v>3.5047655112919698E-2</v>
      </c>
      <c r="J15" s="50">
        <f>'CPSLD Stats 2007-2008'!DH14</f>
        <v>233.62237762237763</v>
      </c>
      <c r="K15" s="50">
        <f>'CPSLD Stats 2007-2008'!DI14</f>
        <v>19.422294061302679</v>
      </c>
      <c r="L15" s="50">
        <f>'CPSLD Stats 2007-2008'!DJ14</f>
        <v>0.48116988813537953</v>
      </c>
      <c r="M15" s="50">
        <f>'CPSLD Stats 2007-2008'!DK14</f>
        <v>19.603889899207843</v>
      </c>
      <c r="N15" s="50">
        <f>'CPSLD Stats 2007-2008'!DL14</f>
        <v>3.2201867816091951</v>
      </c>
      <c r="O15" s="50">
        <f>'CPSLD Stats 2007-2008'!DM14</f>
        <v>0.47982519157088122</v>
      </c>
      <c r="P15" s="50">
        <f>'CPSLD Stats 2007-2008'!DN14</f>
        <v>1.0892600574712643</v>
      </c>
      <c r="Q15" s="50">
        <f>'CPSLD Stats 2007-2008'!DO14</f>
        <v>0.11733716475095785</v>
      </c>
      <c r="R15" s="50">
        <f>'CPSLD Stats 2007-2008'!DP14</f>
        <v>6.2937062937062933</v>
      </c>
      <c r="S15" s="50">
        <f>'CPSLD Stats 2007-2008'!DQ14</f>
        <v>0.75555555555555554</v>
      </c>
    </row>
    <row r="16" spans="1:19" ht="17.25" customHeight="1">
      <c r="A16" s="71" t="s">
        <v>39</v>
      </c>
      <c r="B16" s="73">
        <f>'CPSLD Stats 2007-2008'!CZ15</f>
        <v>16.940489557601616</v>
      </c>
      <c r="C16" s="73">
        <f>'CPSLD Stats 2007-2008'!DA15</f>
        <v>0.14102852009880978</v>
      </c>
      <c r="D16" s="73">
        <f>'CPSLD Stats 2007-2008'!DB15</f>
        <v>40.058387603862563</v>
      </c>
      <c r="E16" s="73">
        <f>'CPSLD Stats 2007-2008'!DC15</f>
        <v>253.21670783741297</v>
      </c>
      <c r="F16" s="103">
        <f>'CPSLD Stats 2007-2008'!DD15</f>
        <v>0.15819804287789538</v>
      </c>
      <c r="G16" s="103">
        <f>'CPSLD Stats 2007-2008'!DE15</f>
        <v>3.7854721730015056E-2</v>
      </c>
      <c r="H16" s="103">
        <f>'CPSLD Stats 2007-2008'!DF15</f>
        <v>4.7368953168483843E-2</v>
      </c>
      <c r="I16" s="103">
        <f>'CPSLD Stats 2007-2008'!DG15</f>
        <v>2.1363576286019943E-2</v>
      </c>
      <c r="J16" s="73">
        <f>'CPSLD Stats 2007-2008'!DH15</f>
        <v>247.38888888888889</v>
      </c>
      <c r="K16" s="73">
        <f>'CPSLD Stats 2007-2008'!DI15</f>
        <v>5.5814057938468444</v>
      </c>
      <c r="L16" s="73">
        <f>'CPSLD Stats 2007-2008'!DJ15</f>
        <v>0.32947133994379341</v>
      </c>
      <c r="M16" s="73">
        <f>'CPSLD Stats 2007-2008'!DK15</f>
        <v>45.367908586143074</v>
      </c>
      <c r="N16" s="73">
        <f>'CPSLD Stats 2007-2008'!DL15</f>
        <v>1.8450482820570402</v>
      </c>
      <c r="O16" s="73">
        <f>'CPSLD Stats 2007-2008'!DM15</f>
        <v>0.24208398832247924</v>
      </c>
      <c r="P16" s="73">
        <f>'CPSLD Stats 2007-2008'!DN15</f>
        <v>0.58657085111161011</v>
      </c>
      <c r="Q16" s="73">
        <f>'CPSLD Stats 2007-2008'!DO15</f>
        <v>0.10195373905232427</v>
      </c>
      <c r="R16" s="73">
        <f>'CPSLD Stats 2007-2008'!DP15</f>
        <v>18.388888888888889</v>
      </c>
      <c r="S16" s="73">
        <f>'CPSLD Stats 2007-2008'!DQ15</f>
        <v>1</v>
      </c>
    </row>
    <row r="17" spans="1:19" ht="17.25" customHeight="1">
      <c r="A17" s="26" t="s">
        <v>40</v>
      </c>
      <c r="B17" s="50">
        <f>'CPSLD Stats 2007-2008'!CZ16</f>
        <v>35.76794889598667</v>
      </c>
      <c r="C17" s="50">
        <f>'CPSLD Stats 2007-2008'!DA16</f>
        <v>0.13886960144424385</v>
      </c>
      <c r="D17" s="50">
        <f>'CPSLD Stats 2007-2008'!DB16</f>
        <v>71.833182891265096</v>
      </c>
      <c r="E17" s="50">
        <f>'CPSLD Stats 2007-2008'!DC16</f>
        <v>365.4919177891959</v>
      </c>
      <c r="F17" s="102">
        <f>'CPSLD Stats 2007-2008'!DD16</f>
        <v>0.19653836212240455</v>
      </c>
      <c r="G17" s="102">
        <f>'CPSLD Stats 2007-2008'!DE16</f>
        <v>3.0531375478156091E-2</v>
      </c>
      <c r="H17" s="102">
        <f>'CPSLD Stats 2007-2008'!DF16</f>
        <v>0.10131103401704157</v>
      </c>
      <c r="I17" s="102">
        <f>'CPSLD Stats 2007-2008'!DG16</f>
        <v>1.810985306350445E-2</v>
      </c>
      <c r="J17" s="50">
        <f>'CPSLD Stats 2007-2008'!DH16</f>
        <v>214.955223880597</v>
      </c>
      <c r="K17" s="50">
        <f>'CPSLD Stats 2007-2008'!DI16</f>
        <v>5.0187473961949731</v>
      </c>
      <c r="L17" s="50">
        <f>'CPSLD Stats 2007-2008'!DJ16</f>
        <v>0.14031409547104615</v>
      </c>
      <c r="M17" s="50">
        <f>'CPSLD Stats 2007-2008'!DK16</f>
        <v>72.825326508024347</v>
      </c>
      <c r="N17" s="50">
        <f>'CPSLD Stats 2007-2008'!DL16</f>
        <v>6.3720316622691291</v>
      </c>
      <c r="O17" s="50">
        <f>'CPSLD Stats 2007-2008'!DM16</f>
        <v>0.28259963893903622</v>
      </c>
      <c r="P17" s="50">
        <f>'CPSLD Stats 2007-2008'!DN16</f>
        <v>0.60616581030412442</v>
      </c>
      <c r="Q17" s="50">
        <f>'CPSLD Stats 2007-2008'!DO16</f>
        <v>8.6099152895431186E-2</v>
      </c>
      <c r="R17" s="50">
        <f>'CPSLD Stats 2007-2008'!DP16</f>
        <v>24.776119402985074</v>
      </c>
      <c r="S17" s="50">
        <f>'CPSLD Stats 2007-2008'!DQ16</f>
        <v>0.66265060240963858</v>
      </c>
    </row>
    <row r="18" spans="1:19" ht="17.25" customHeight="1">
      <c r="A18" s="71" t="s">
        <v>41</v>
      </c>
      <c r="B18" s="73">
        <f>'CPSLD Stats 2007-2008'!CZ17</f>
        <v>42.234693877551024</v>
      </c>
      <c r="C18" s="73">
        <f>'CPSLD Stats 2007-2008'!DA17</f>
        <v>0.12996777658431793</v>
      </c>
      <c r="D18" s="73">
        <f>'CPSLD Stats 2007-2008'!DB17</f>
        <v>59.796455424274974</v>
      </c>
      <c r="E18" s="73">
        <f>'CPSLD Stats 2007-2008'!DC17</f>
        <v>367.59667024704618</v>
      </c>
      <c r="F18" s="103">
        <f>'CPSLD Stats 2007-2008'!DD17</f>
        <v>0.16266865361998056</v>
      </c>
      <c r="G18" s="103">
        <f>'CPSLD Stats 2007-2008'!DE17</f>
        <v>2.6297911507527777E-2</v>
      </c>
      <c r="H18" s="103">
        <f>'CPSLD Stats 2007-2008'!DF17</f>
        <v>2.87816031499054E-2</v>
      </c>
      <c r="I18" s="103">
        <f>'CPSLD Stats 2007-2008'!DG17</f>
        <v>2.8856346184922187E-2</v>
      </c>
      <c r="J18" s="73">
        <f>'CPSLD Stats 2007-2008'!DH17</f>
        <v>235.1010101010101</v>
      </c>
      <c r="K18" s="73">
        <f>'CPSLD Stats 2007-2008'!DI17</f>
        <v>8.5800214822771217</v>
      </c>
      <c r="L18" s="73">
        <f>'CPSLD Stats 2007-2008'!DJ17</f>
        <v>0.20315102808967334</v>
      </c>
      <c r="M18" s="73">
        <f>'CPSLD Stats 2007-2008'!DK17</f>
        <v>42.843327491236856</v>
      </c>
      <c r="N18" s="73">
        <f>'CPSLD Stats 2007-2008'!DL17</f>
        <v>0</v>
      </c>
      <c r="O18" s="73">
        <f>'CPSLD Stats 2007-2008'!DM17</f>
        <v>0.51933404940923733</v>
      </c>
      <c r="P18" s="73">
        <f>'CPSLD Stats 2007-2008'!DN17</f>
        <v>0.5714285714285714</v>
      </c>
      <c r="Q18" s="73">
        <f>'CPSLD Stats 2007-2008'!DO17</f>
        <v>6.1761546723952739E-2</v>
      </c>
      <c r="R18" s="73">
        <f>'CPSLD Stats 2007-2008'!DP17</f>
        <v>17.676767676767678</v>
      </c>
      <c r="S18" s="73">
        <f>'CPSLD Stats 2007-2008'!DQ17</f>
        <v>0.39285714285714285</v>
      </c>
    </row>
    <row r="19" spans="1:19" ht="17.25" customHeight="1">
      <c r="A19" s="26" t="s">
        <v>112</v>
      </c>
      <c r="B19" s="50">
        <f>'CPSLD Stats 2007-2008'!CZ18</f>
        <v>19.102590921316079</v>
      </c>
      <c r="C19" s="50">
        <f>'CPSLD Stats 2007-2008'!DA18</f>
        <v>8.9651256611780167E-2</v>
      </c>
      <c r="D19" s="50">
        <f>'CPSLD Stats 2007-2008'!DB18</f>
        <v>160.57272211098825</v>
      </c>
      <c r="E19" s="50">
        <f>'CPSLD Stats 2007-2008'!DC18</f>
        <v>398.73995158832139</v>
      </c>
      <c r="F19" s="102">
        <f>'CPSLD Stats 2007-2008'!DD18</f>
        <v>0.40270036015044552</v>
      </c>
      <c r="G19" s="102">
        <f>'CPSLD Stats 2007-2008'!DE18</f>
        <v>4.9570806042253508E-2</v>
      </c>
      <c r="H19" s="102">
        <f>'CPSLD Stats 2007-2008'!DF18</f>
        <v>6.7923452198094356E-2</v>
      </c>
      <c r="I19" s="102">
        <f>'CPSLD Stats 2007-2008'!DG18</f>
        <v>3.2515833851177636E-2</v>
      </c>
      <c r="J19" s="50">
        <f>'CPSLD Stats 2007-2008'!DH18</f>
        <v>212.46349206349208</v>
      </c>
      <c r="K19" s="50">
        <f>'CPSLD Stats 2007-2008'!DI18</f>
        <v>4.9311179511699486</v>
      </c>
      <c r="L19" s="50">
        <f>'CPSLD Stats 2007-2008'!DJ18</f>
        <v>0.25813869812117707</v>
      </c>
      <c r="M19" s="50">
        <f>'CPSLD Stats 2007-2008'!DK18</f>
        <v>80.861978061935645</v>
      </c>
      <c r="N19" s="50">
        <f>'CPSLD Stats 2007-2008'!DL18</f>
        <v>2.1184591937363653</v>
      </c>
      <c r="O19" s="50">
        <f>'CPSLD Stats 2007-2008'!DM18</f>
        <v>0.67567163733078317</v>
      </c>
      <c r="P19" s="50">
        <f>'CPSLD Stats 2007-2008'!DN18</f>
        <v>0.32495592146549923</v>
      </c>
      <c r="Q19" s="50">
        <f>'CPSLD Stats 2007-2008'!DO18</f>
        <v>5.1101216268714694E-2</v>
      </c>
      <c r="R19" s="50">
        <f>'CPSLD Stats 2007-2008'!DP18</f>
        <v>9.5952380952380949</v>
      </c>
      <c r="S19" s="50">
        <f>'CPSLD Stats 2007-2008'!DQ18</f>
        <v>0.20181968569065342</v>
      </c>
    </row>
    <row r="20" spans="1:19" ht="17.25" customHeight="1">
      <c r="A20" s="71" t="s">
        <v>352</v>
      </c>
      <c r="B20" s="73">
        <f>'CPSLD Stats 2007-2008'!CZ19</f>
        <v>60.12</v>
      </c>
      <c r="C20" s="73">
        <f>'CPSLD Stats 2007-2008'!DA19</f>
        <v>0.96</v>
      </c>
      <c r="D20" s="160">
        <f>'CPSLD Stats 2007-2008'!DB19</f>
        <v>2573.3333333333335</v>
      </c>
      <c r="E20" s="160">
        <f>'CPSLD Stats 2007-2008'!DC19</f>
        <v>4759.7066666666669</v>
      </c>
      <c r="F20" s="103">
        <f>'CPSLD Stats 2007-2008'!DD19</f>
        <v>0.54064956383866791</v>
      </c>
      <c r="G20" s="103">
        <f>'CPSLD Stats 2007-2008'!DE19</f>
        <v>2.8012930768842897E-2</v>
      </c>
      <c r="H20" s="103">
        <f>'CPSLD Stats 2007-2008'!DF19</f>
        <v>0.11205172307537159</v>
      </c>
      <c r="I20" s="103" t="e">
        <f>'CPSLD Stats 2007-2008'!DG19</f>
        <v>#DIV/0!</v>
      </c>
      <c r="J20" s="73">
        <f>'CPSLD Stats 2007-2008'!DH19</f>
        <v>30</v>
      </c>
      <c r="K20" s="73">
        <f>'CPSLD Stats 2007-2008'!DI19</f>
        <v>5.2133333333333329</v>
      </c>
      <c r="L20" s="73">
        <f>'CPSLD Stats 2007-2008'!DJ19</f>
        <v>8.6715457972943E-2</v>
      </c>
      <c r="M20" s="73">
        <f>'CPSLD Stats 2007-2008'!DK19</f>
        <v>912.98721227621479</v>
      </c>
      <c r="N20" s="73">
        <f>'CPSLD Stats 2007-2008'!DL19</f>
        <v>16.653333333333332</v>
      </c>
      <c r="O20" s="73">
        <f>'CPSLD Stats 2007-2008'!DM19</f>
        <v>1.6</v>
      </c>
      <c r="P20" s="73">
        <f>'CPSLD Stats 2007-2008'!DN19</f>
        <v>11.4</v>
      </c>
      <c r="Q20" s="73">
        <f>'CPSLD Stats 2007-2008'!DO19</f>
        <v>1.8133333333333332</v>
      </c>
      <c r="R20" s="73">
        <f>'CPSLD Stats 2007-2008'!DP19</f>
        <v>25.6</v>
      </c>
      <c r="S20" s="73">
        <f>'CPSLD Stats 2007-2008'!DQ19</f>
        <v>1</v>
      </c>
    </row>
    <row r="21" spans="1:19" ht="17.25" customHeight="1">
      <c r="A21" s="74" t="s">
        <v>42</v>
      </c>
      <c r="B21" s="75">
        <f>'CPSLD Stats 2007-2008'!CZ20</f>
        <v>25.339929467084641</v>
      </c>
      <c r="C21" s="75">
        <f>'CPSLD Stats 2007-2008'!DA20</f>
        <v>7.3961598746081506E-2</v>
      </c>
      <c r="D21" s="75">
        <f>'CPSLD Stats 2007-2008'!DB20</f>
        <v>224.4474921630094</v>
      </c>
      <c r="E21" s="75">
        <f>'CPSLD Stats 2007-2008'!DC20</f>
        <v>697.87470611285266</v>
      </c>
      <c r="F21" s="102">
        <f>'CPSLD Stats 2007-2008'!DD20</f>
        <v>0.32161574305103729</v>
      </c>
      <c r="G21" s="102">
        <f>'CPSLD Stats 2007-2008'!DE20</f>
        <v>1.1747770359093784E-2</v>
      </c>
      <c r="H21" s="102">
        <f>'CPSLD Stats 2007-2008'!DF20</f>
        <v>0.2034810963930597</v>
      </c>
      <c r="I21" s="102">
        <f>'CPSLD Stats 2007-2008'!DG20</f>
        <v>2.8455781905332534E-2</v>
      </c>
      <c r="J21" s="75">
        <f>'CPSLD Stats 2007-2008'!DH20</f>
        <v>108.02116402116403</v>
      </c>
      <c r="K21" s="75">
        <f>'CPSLD Stats 2007-2008'!DI20</f>
        <v>3.5183189655172415</v>
      </c>
      <c r="L21" s="75">
        <f>'CPSLD Stats 2007-2008'!DJ20</f>
        <v>0.1388448602466463</v>
      </c>
      <c r="M21" s="75">
        <f>'CPSLD Stats 2007-2008'!DK20</f>
        <v>198.35458721982459</v>
      </c>
      <c r="N21" s="75">
        <f>'CPSLD Stats 2007-2008'!DL20</f>
        <v>2.0934561128526648</v>
      </c>
      <c r="O21" s="75">
        <f>'CPSLD Stats 2007-2008'!DM20</f>
        <v>0.48981191222570536</v>
      </c>
      <c r="P21" s="75">
        <f>'CPSLD Stats 2007-2008'!DN20</f>
        <v>0.93064263322884022</v>
      </c>
      <c r="Q21" s="75">
        <f>'CPSLD Stats 2007-2008'!DO20</f>
        <v>7.8369905956112859E-2</v>
      </c>
      <c r="R21" s="75">
        <f>'CPSLD Stats 2007-2008'!DP20</f>
        <v>4.3121693121693125</v>
      </c>
      <c r="S21" s="75">
        <f>'CPSLD Stats 2007-2008'!DQ20</f>
        <v>0.76073619631901845</v>
      </c>
    </row>
    <row r="22" spans="1:19" ht="17.25" customHeight="1">
      <c r="A22" s="71" t="s">
        <v>43</v>
      </c>
      <c r="B22" s="73">
        <f>'CPSLD Stats 2007-2008'!CZ21</f>
        <v>38.444100769199466</v>
      </c>
      <c r="C22" s="73">
        <f>'CPSLD Stats 2007-2008'!DA21</f>
        <v>0.16279353709657726</v>
      </c>
      <c r="D22" s="73">
        <f>'CPSLD Stats 2007-2008'!DB21</f>
        <v>48.82381669447723</v>
      </c>
      <c r="E22" s="73">
        <f>'CPSLD Stats 2007-2008'!DC21</f>
        <v>285.94969679703718</v>
      </c>
      <c r="F22" s="103">
        <f>'CPSLD Stats 2007-2008'!DD21</f>
        <v>0.17074267691611383</v>
      </c>
      <c r="G22" s="103">
        <f>'CPSLD Stats 2007-2008'!DE21</f>
        <v>9.2955236711276715E-2</v>
      </c>
      <c r="H22" s="103">
        <f>'CPSLD Stats 2007-2008'!DF21</f>
        <v>3.9424600096497758E-2</v>
      </c>
      <c r="I22" s="103">
        <f>'CPSLD Stats 2007-2008'!DG21</f>
        <v>2.247543425282833E-2</v>
      </c>
      <c r="J22" s="73">
        <f>'CPSLD Stats 2007-2008'!DH21</f>
        <v>279.21590909090907</v>
      </c>
      <c r="K22" s="73">
        <f>'CPSLD Stats 2007-2008'!DI21</f>
        <v>6.7616295633063368</v>
      </c>
      <c r="L22" s="73">
        <f>'CPSLD Stats 2007-2008'!DJ21</f>
        <v>0.17588211007717472</v>
      </c>
      <c r="M22" s="73">
        <f>'CPSLD Stats 2007-2008'!DK21</f>
        <v>42.29005657878897</v>
      </c>
      <c r="N22" s="73">
        <f>'CPSLD Stats 2007-2008'!DL21</f>
        <v>2.8749338651255547</v>
      </c>
      <c r="O22" s="73">
        <f>'CPSLD Stats 2007-2008'!DM21</f>
        <v>0.39884416588661431</v>
      </c>
      <c r="P22" s="73">
        <f>'CPSLD Stats 2007-2008'!DN21</f>
        <v>0.61454560253957924</v>
      </c>
      <c r="Q22" s="73">
        <f>'CPSLD Stats 2007-2008'!DO21</f>
        <v>5.8198689512026378E-2</v>
      </c>
      <c r="R22" s="73">
        <f>'CPSLD Stats 2007-2008'!DP21</f>
        <v>11.534090909090908</v>
      </c>
      <c r="S22" s="73">
        <f>'CPSLD Stats 2007-2008'!DQ21</f>
        <v>0.89655172413793105</v>
      </c>
    </row>
    <row r="23" spans="1:19" ht="17.25" customHeight="1">
      <c r="A23" s="74" t="s">
        <v>70</v>
      </c>
      <c r="B23" s="75">
        <f>'CPSLD Stats 2007-2008'!CZ22</f>
        <v>177.48807607900511</v>
      </c>
      <c r="C23" s="75">
        <f>'CPSLD Stats 2007-2008'!DA22</f>
        <v>0.32479882955376738</v>
      </c>
      <c r="D23" s="75">
        <f>'CPSLD Stats 2007-2008'!DB22</f>
        <v>444.62765179224579</v>
      </c>
      <c r="E23" s="75">
        <f>'CPSLD Stats 2007-2008'!DC22</f>
        <v>929.00463301633749</v>
      </c>
      <c r="F23" s="102">
        <f>'CPSLD Stats 2007-2008'!DD22</f>
        <v>0.47860649558722551</v>
      </c>
      <c r="G23" s="102">
        <f>'CPSLD Stats 2007-2008'!DE22</f>
        <v>8.2101070698883519E-2</v>
      </c>
      <c r="H23" s="102">
        <f>'CPSLD Stats 2007-2008'!DF22</f>
        <v>0.20683203109415388</v>
      </c>
      <c r="I23" s="102">
        <f>'CPSLD Stats 2007-2008'!DG22</f>
        <v>3.6738777832422062E-2</v>
      </c>
      <c r="J23" s="75">
        <f>'CPSLD Stats 2007-2008'!DH22</f>
        <v>123.23456938517938</v>
      </c>
      <c r="K23" s="75">
        <f>'CPSLD Stats 2007-2008'!DI22</f>
        <v>30.65340160936357</v>
      </c>
      <c r="L23" s="75">
        <f>'CPSLD Stats 2007-2008'!DJ22</f>
        <v>0.17270682226404238</v>
      </c>
      <c r="M23" s="75">
        <f>'CPSLD Stats 2007-2008'!DK22</f>
        <v>30.306738705715397</v>
      </c>
      <c r="N23" s="75">
        <f>'CPSLD Stats 2007-2008'!DL22</f>
        <v>6.0828578395513286</v>
      </c>
      <c r="O23" s="75">
        <f>'CPSLD Stats 2007-2008'!DM22</f>
        <v>1.0341380151182638</v>
      </c>
      <c r="P23" s="75">
        <f>'CPSLD Stats 2007-2008'!DN22</f>
        <v>0.94635454767129967</v>
      </c>
      <c r="Q23" s="75">
        <f>'CPSLD Stats 2007-2008'!DO22</f>
        <v>7.6225310899780546E-2</v>
      </c>
      <c r="R23" s="75">
        <f>'CPSLD Stats 2007-2008'!DP22</f>
        <v>1.4123444918564816</v>
      </c>
      <c r="S23" s="75">
        <f>'CPSLD Stats 2007-2008'!DQ22</f>
        <v>0.88297872340425532</v>
      </c>
    </row>
    <row r="24" spans="1:19" ht="17.25" customHeight="1">
      <c r="A24" s="71" t="s">
        <v>111</v>
      </c>
      <c r="B24" s="73">
        <f>'CPSLD Stats 2007-2008'!CZ23</f>
        <v>34.591567518201884</v>
      </c>
      <c r="C24" s="73">
        <f>'CPSLD Stats 2007-2008'!DA23</f>
        <v>0.10033232705040716</v>
      </c>
      <c r="D24" s="73">
        <f>'CPSLD Stats 2007-2008'!DB23</f>
        <v>136.8280524620107</v>
      </c>
      <c r="E24" s="73">
        <f>'CPSLD Stats 2007-2008'!DC23</f>
        <v>345.76397168877952</v>
      </c>
      <c r="F24" s="103">
        <f>'CPSLD Stats 2007-2008'!DD23</f>
        <v>0.39572674907022692</v>
      </c>
      <c r="G24" s="103">
        <f>'CPSLD Stats 2007-2008'!DE23</f>
        <v>6.9123463737566643E-2</v>
      </c>
      <c r="H24" s="103">
        <f>'CPSLD Stats 2007-2008'!DF23</f>
        <v>0.19518264198619628</v>
      </c>
      <c r="I24" s="103">
        <f>'CPSLD Stats 2007-2008'!DG23</f>
        <v>1.9683562677663618E-2</v>
      </c>
      <c r="J24" s="73">
        <f>'CPSLD Stats 2007-2008'!DH23</f>
        <v>319.18218623481783</v>
      </c>
      <c r="K24" s="73">
        <f>'CPSLD Stats 2007-2008'!DI23</f>
        <v>14.78614373779142</v>
      </c>
      <c r="L24" s="73">
        <f>'CPSLD Stats 2007-2008'!DJ23</f>
        <v>0.42744936985035548</v>
      </c>
      <c r="M24" s="73">
        <f>'CPSLD Stats 2007-2008'!DK23</f>
        <v>23.384323716876409</v>
      </c>
      <c r="N24" s="73">
        <f>'CPSLD Stats 2007-2008'!DL23</f>
        <v>2.123214693421954</v>
      </c>
      <c r="O24" s="73">
        <f>'CPSLD Stats 2007-2008'!DM23</f>
        <v>0.44597782795098811</v>
      </c>
      <c r="P24" s="73">
        <f>'CPSLD Stats 2007-2008'!DN23</f>
        <v>0.39004033587863718</v>
      </c>
      <c r="Q24" s="73">
        <f>'CPSLD Stats 2007-2008'!DO23</f>
        <v>2.6002689058575813E-2</v>
      </c>
      <c r="R24" s="73">
        <f>'CPSLD Stats 2007-2008'!DP23</f>
        <v>5.6275303643724701</v>
      </c>
      <c r="S24" s="73">
        <f>'CPSLD Stats 2007-2008'!DQ23</f>
        <v>0.79856115107913672</v>
      </c>
    </row>
    <row r="25" spans="1:19" ht="17.25" customHeight="1">
      <c r="A25" s="74" t="s">
        <v>44</v>
      </c>
      <c r="B25" s="75">
        <f>'CPSLD Stats 2007-2008'!CZ24</f>
        <v>165.8390526824553</v>
      </c>
      <c r="C25" s="75">
        <f>'CPSLD Stats 2007-2008'!DA24</f>
        <v>0.39294345094248428</v>
      </c>
      <c r="D25" s="75">
        <f>'CPSLD Stats 2007-2008'!DB24</f>
        <v>235.35041082648621</v>
      </c>
      <c r="E25" s="75">
        <f>'CPSLD Stats 2007-2008'!DC24</f>
        <v>584.31126147897533</v>
      </c>
      <c r="F25" s="102">
        <f>'CPSLD Stats 2007-2008'!DD24</f>
        <v>0.40278260294141977</v>
      </c>
      <c r="G25" s="102">
        <f>'CPSLD Stats 2007-2008'!DE24</f>
        <v>4.5494400052938935E-2</v>
      </c>
      <c r="H25" s="102">
        <f>'CPSLD Stats 2007-2008'!DF24</f>
        <v>9.0773735669263986E-2</v>
      </c>
      <c r="I25" s="102" t="e">
        <f>'CPSLD Stats 2007-2008'!DG24</f>
        <v>#DIV/0!</v>
      </c>
      <c r="J25" s="75">
        <f>'CPSLD Stats 2007-2008'!DH24</f>
        <v>108.89473684210526</v>
      </c>
      <c r="K25" s="75">
        <f>'CPSLD Stats 2007-2008'!DI24</f>
        <v>57.526341227646206</v>
      </c>
      <c r="L25" s="75">
        <f>'CPSLD Stats 2007-2008'!DJ24</f>
        <v>0.34688054651274625</v>
      </c>
      <c r="M25" s="75">
        <f>'CPSLD Stats 2007-2008'!DK24</f>
        <v>10.157281847053486</v>
      </c>
      <c r="N25" s="75">
        <f>'CPSLD Stats 2007-2008'!DL24</f>
        <v>2.1909134847752538</v>
      </c>
      <c r="O25" s="75">
        <f>'CPSLD Stats 2007-2008'!DM24</f>
        <v>0.7249879168680522</v>
      </c>
      <c r="P25" s="75">
        <f>'CPSLD Stats 2007-2008'!DN24</f>
        <v>1.6164813919768004</v>
      </c>
      <c r="Q25" s="75">
        <f>'CPSLD Stats 2007-2008'!DO24</f>
        <v>0.16336394393426776</v>
      </c>
      <c r="R25" s="75">
        <f>'CPSLD Stats 2007-2008'!DP24</f>
        <v>4.3684210526315788</v>
      </c>
      <c r="S25" s="75">
        <f>'CPSLD Stats 2007-2008'!DQ24</f>
        <v>0.72289156626506024</v>
      </c>
    </row>
    <row r="26" spans="1:19" ht="17.25" customHeight="1">
      <c r="A26" s="71" t="s">
        <v>28</v>
      </c>
      <c r="B26" s="73">
        <f>'CPSLD Stats 2007-2008'!CZ25</f>
        <v>293.10131753388902</v>
      </c>
      <c r="C26" s="73">
        <f>'CPSLD Stats 2007-2008'!DA25</f>
        <v>0.43151290299374123</v>
      </c>
      <c r="D26" s="73">
        <f>'CPSLD Stats 2007-2008'!DB25</f>
        <v>382.59557773141631</v>
      </c>
      <c r="E26" s="73">
        <f>'CPSLD Stats 2007-2008'!DC25</f>
        <v>913.37178709803402</v>
      </c>
      <c r="F26" s="103">
        <f>'CPSLD Stats 2007-2008'!DD25</f>
        <v>0.41888263151525562</v>
      </c>
      <c r="G26" s="103">
        <f>'CPSLD Stats 2007-2008'!DE25</f>
        <v>9.1240147618283293E-2</v>
      </c>
      <c r="H26" s="103">
        <f>'CPSLD Stats 2007-2008'!DF25</f>
        <v>0.21593539671949494</v>
      </c>
      <c r="I26" s="103">
        <f>'CPSLD Stats 2007-2008'!DG25</f>
        <v>5.1165341819265193E-2</v>
      </c>
      <c r="J26" s="73">
        <f>'CPSLD Stats 2007-2008'!DH25</f>
        <v>126.72136484990558</v>
      </c>
      <c r="K26" s="73">
        <f>'CPSLD Stats 2007-2008'!DI25</f>
        <v>69.183529798670136</v>
      </c>
      <c r="L26" s="73">
        <f>'CPSLD Stats 2007-2008'!DJ25</f>
        <v>0.23603964110693904</v>
      </c>
      <c r="M26" s="73">
        <f>'CPSLD Stats 2007-2008'!DK25</f>
        <v>13.202156492390925</v>
      </c>
      <c r="N26" s="73">
        <f>'CPSLD Stats 2007-2008'!DL25</f>
        <v>4.9631049402382255</v>
      </c>
      <c r="O26" s="73">
        <f>'CPSLD Stats 2007-2008'!DM25</f>
        <v>0.75159553148412694</v>
      </c>
      <c r="P26" s="73">
        <f>'CPSLD Stats 2007-2008'!DN25</f>
        <v>1.3057151372516778</v>
      </c>
      <c r="Q26" s="73">
        <f>'CPSLD Stats 2007-2008'!DO25</f>
        <v>0.11659455515246191</v>
      </c>
      <c r="R26" s="73">
        <f>'CPSLD Stats 2007-2008'!DP25</f>
        <v>3.3893338542684122</v>
      </c>
      <c r="S26" s="73">
        <f>'CPSLD Stats 2007-2008'!DQ25</f>
        <v>0.87319884726224783</v>
      </c>
    </row>
    <row r="27" spans="1:19" ht="17.25" customHeight="1">
      <c r="A27" s="74" t="s">
        <v>45</v>
      </c>
      <c r="B27" s="75">
        <f>'CPSLD Stats 2007-2008'!CZ26</f>
        <v>33.309018036072146</v>
      </c>
      <c r="C27" s="75">
        <f>'CPSLD Stats 2007-2008'!DA26</f>
        <v>0.10645290581162324</v>
      </c>
      <c r="D27" s="75">
        <f>'CPSLD Stats 2007-2008'!DB26</f>
        <v>129.70100200400802</v>
      </c>
      <c r="E27" s="75">
        <f>'CPSLD Stats 2007-2008'!DC26</f>
        <v>391.34845691382765</v>
      </c>
      <c r="F27" s="102">
        <f>'CPSLD Stats 2007-2008'!DD26</f>
        <v>0.33142075741611349</v>
      </c>
      <c r="G27" s="102">
        <f>'CPSLD Stats 2007-2008'!DE26</f>
        <v>6.9676563557440369E-2</v>
      </c>
      <c r="H27" s="102">
        <f>'CPSLD Stats 2007-2008'!DF26</f>
        <v>0.16689880853866965</v>
      </c>
      <c r="I27" s="102">
        <f>'CPSLD Stats 2007-2008'!DG26</f>
        <v>3.2783185603008323E-2</v>
      </c>
      <c r="J27" s="75">
        <f>'CPSLD Stats 2007-2008'!DH26</f>
        <v>247.12757527733754</v>
      </c>
      <c r="K27" s="75">
        <f>'CPSLD Stats 2007-2008'!DI26</f>
        <v>18.639839679358719</v>
      </c>
      <c r="L27" s="75">
        <f>'CPSLD Stats 2007-2008'!DJ26</f>
        <v>0.55960339806993475</v>
      </c>
      <c r="M27" s="75">
        <f>'CPSLD Stats 2007-2008'!DK26</f>
        <v>20.995269468288235</v>
      </c>
      <c r="N27" s="75">
        <f>'CPSLD Stats 2007-2008'!DL26</f>
        <v>2.3313827655310622</v>
      </c>
      <c r="O27" s="75">
        <f>'CPSLD Stats 2007-2008'!DM26</f>
        <v>0.98997995991983967</v>
      </c>
      <c r="P27" s="75">
        <f>'CPSLD Stats 2007-2008'!DN26</f>
        <v>0.56673346693386772</v>
      </c>
      <c r="Q27" s="75">
        <f>'CPSLD Stats 2007-2008'!DO26</f>
        <v>4.7134268537074149E-2</v>
      </c>
      <c r="R27" s="75">
        <f>'CPSLD Stats 2007-2008'!DP26</f>
        <v>6.675911251980982</v>
      </c>
      <c r="S27" s="75">
        <f>'CPSLD Stats 2007-2008'!DQ26</f>
        <v>0.96439169139465875</v>
      </c>
    </row>
    <row r="28" spans="1:19" ht="17.25" customHeight="1">
      <c r="A28" s="71" t="s">
        <v>37</v>
      </c>
      <c r="B28" s="73">
        <f>'CPSLD Stats 2007-2008'!CZ27</f>
        <v>101.75990323556093</v>
      </c>
      <c r="C28" s="73">
        <f>'CPSLD Stats 2007-2008'!DA27</f>
        <v>0.27886973759365652</v>
      </c>
      <c r="D28" s="73">
        <f>'CPSLD Stats 2007-2008'!DB27</f>
        <v>472.15762523939117</v>
      </c>
      <c r="E28" s="73">
        <f>'CPSLD Stats 2007-2008'!DC27</f>
        <v>961.86733192218526</v>
      </c>
      <c r="F28" s="103">
        <f>'CPSLD Stats 2007-2008'!DD27</f>
        <v>0.49087603827425602</v>
      </c>
      <c r="G28" s="103">
        <f>'CPSLD Stats 2007-2008'!DE27</f>
        <v>0.12492610832895702</v>
      </c>
      <c r="H28" s="103">
        <f>'CPSLD Stats 2007-2008'!DF27</f>
        <v>0.28432807669304172</v>
      </c>
      <c r="I28" s="103">
        <f>'CPSLD Stats 2007-2008'!DG27</f>
        <v>4.8878514376149942E-2</v>
      </c>
      <c r="J28" s="73">
        <f>'CPSLD Stats 2007-2008'!DH27</f>
        <v>120.06050826946351</v>
      </c>
      <c r="K28" s="73">
        <f>'CPSLD Stats 2007-2008'!DI27</f>
        <v>16.225514901051639</v>
      </c>
      <c r="L28" s="73">
        <f>'CPSLD Stats 2007-2008'!DJ27</f>
        <v>0.15944900088487393</v>
      </c>
      <c r="M28" s="73">
        <f>'CPSLD Stats 2007-2008'!DK27</f>
        <v>59.281159198210887</v>
      </c>
      <c r="N28" s="73">
        <f>'CPSLD Stats 2007-2008'!DL27</f>
        <v>1.9084097705204448</v>
      </c>
      <c r="O28" s="73">
        <f>'CPSLD Stats 2007-2008'!DM27</f>
        <v>0.65786379061250544</v>
      </c>
      <c r="P28" s="73">
        <f>'CPSLD Stats 2007-2008'!DN27</f>
        <v>1.4275106676074318</v>
      </c>
      <c r="Q28" s="73">
        <f>'CPSLD Stats 2007-2008'!DO27</f>
        <v>0.18042536034673923</v>
      </c>
      <c r="R28" s="73">
        <f>'CPSLD Stats 2007-2008'!DP27</f>
        <v>3.7111738604275919</v>
      </c>
      <c r="S28" s="73">
        <f>'CPSLD Stats 2007-2008'!DQ27</f>
        <v>0.60869565217391308</v>
      </c>
    </row>
    <row r="29" spans="1:19" ht="17.25" customHeight="1">
      <c r="A29" s="74" t="s">
        <v>46</v>
      </c>
      <c r="B29" s="75">
        <f>'CPSLD Stats 2007-2008'!CZ28</f>
        <v>290.41491137939892</v>
      </c>
      <c r="C29" s="75">
        <f>'CPSLD Stats 2007-2008'!DA28</f>
        <v>0.33374004623683534</v>
      </c>
      <c r="D29" s="75">
        <f>'CPSLD Stats 2007-2008'!DB28</f>
        <v>403.41086629848445</v>
      </c>
      <c r="E29" s="75">
        <f>'CPSLD Stats 2007-2008'!DC28</f>
        <v>999.286347932186</v>
      </c>
      <c r="F29" s="102">
        <f>'CPSLD Stats 2007-2008'!DD28</f>
        <v>0.40369896690098772</v>
      </c>
      <c r="G29" s="102">
        <f>'CPSLD Stats 2007-2008'!DE28</f>
        <v>5.1223301055252635E-2</v>
      </c>
      <c r="H29" s="102">
        <f>'CPSLD Stats 2007-2008'!DF28</f>
        <v>0.22220950500944484</v>
      </c>
      <c r="I29" s="102">
        <f>'CPSLD Stats 2007-2008'!DG28</f>
        <v>5.9265797319480042E-2</v>
      </c>
      <c r="J29" s="75">
        <f>'CPSLD Stats 2007-2008'!DH28</f>
        <v>94.80669710806697</v>
      </c>
      <c r="K29" s="75">
        <f>'CPSLD Stats 2007-2008'!DI28</f>
        <v>27.720331363986642</v>
      </c>
      <c r="L29" s="75">
        <f>'CPSLD Stats 2007-2008'!DJ28</f>
        <v>9.545078533440976E-2</v>
      </c>
      <c r="M29" s="75">
        <f>'CPSLD Stats 2007-2008'!DK28</f>
        <v>36.048860124032515</v>
      </c>
      <c r="N29" s="75">
        <f>'CPSLD Stats 2007-2008'!DL28</f>
        <v>3.4694323144104802</v>
      </c>
      <c r="O29" s="75">
        <f>'CPSLD Stats 2007-2008'!DM28</f>
        <v>0.53371435910608789</v>
      </c>
      <c r="P29" s="75">
        <f>'CPSLD Stats 2007-2008'!DN28</f>
        <v>1.3586411507834575</v>
      </c>
      <c r="Q29" s="75">
        <f>'CPSLD Stats 2007-2008'!DO28</f>
        <v>0.10473927562291292</v>
      </c>
      <c r="R29" s="75">
        <f>'CPSLD Stats 2007-2008'!DP28</f>
        <v>0.60882800608828003</v>
      </c>
      <c r="S29" s="75">
        <f>'CPSLD Stats 2007-2008'!DQ28</f>
        <v>0.9</v>
      </c>
    </row>
    <row r="30" spans="1:19" ht="17.25" customHeight="1">
      <c r="A30" s="71" t="s">
        <v>47</v>
      </c>
      <c r="B30" s="73">
        <f>'CPSLD Stats 2007-2008'!CZ29</f>
        <v>15.327905195695111</v>
      </c>
      <c r="C30" s="73">
        <f>'CPSLD Stats 2007-2008'!DA29</f>
        <v>5.4953175594878202E-2</v>
      </c>
      <c r="D30" s="73">
        <f>'CPSLD Stats 2007-2008'!DB29</f>
        <v>39.989103416770803</v>
      </c>
      <c r="E30" s="73">
        <f>'CPSLD Stats 2007-2008'!DC29</f>
        <v>324.0037755115751</v>
      </c>
      <c r="F30" s="103">
        <f>'CPSLD Stats 2007-2008'!DD29</f>
        <v>0.12342172048344598</v>
      </c>
      <c r="G30" s="103">
        <f>'CPSLD Stats 2007-2008'!DE29</f>
        <v>1.2845314767231128E-2</v>
      </c>
      <c r="H30" s="103">
        <f>'CPSLD Stats 2007-2008'!DF29</f>
        <v>3.5505588744491987E-2</v>
      </c>
      <c r="I30" s="103">
        <f>'CPSLD Stats 2007-2008'!DG29</f>
        <v>2.7520837040733759E-2</v>
      </c>
      <c r="J30" s="73">
        <f>'CPSLD Stats 2007-2008'!DH29</f>
        <v>221.44302290984825</v>
      </c>
      <c r="K30" s="73">
        <f>'CPSLD Stats 2007-2008'!DI29</f>
        <v>14.503338842086878</v>
      </c>
      <c r="L30" s="73">
        <f>'CPSLD Stats 2007-2008'!DJ29</f>
        <v>0.94620488950833181</v>
      </c>
      <c r="M30" s="73">
        <f>'CPSLD Stats 2007-2008'!DK29</f>
        <v>22.339943859779144</v>
      </c>
      <c r="N30" s="73">
        <f>'CPSLD Stats 2007-2008'!DL29</f>
        <v>3.6646647050129659</v>
      </c>
      <c r="O30" s="73">
        <f>'CPSLD Stats 2007-2008'!DM29</f>
        <v>0.63068510083706186</v>
      </c>
      <c r="P30" s="73">
        <f>'CPSLD Stats 2007-2008'!DN29</f>
        <v>0.30607172128394267</v>
      </c>
      <c r="Q30" s="73">
        <f>'CPSLD Stats 2007-2008'!DO29</f>
        <v>4.447310787751757E-2</v>
      </c>
      <c r="R30" s="73">
        <f>'CPSLD Stats 2007-2008'!DP29</f>
        <v>3.5257363879797681</v>
      </c>
      <c r="S30" s="73">
        <f>'CPSLD Stats 2007-2008'!DQ29</f>
        <v>0.89451476793248941</v>
      </c>
    </row>
  </sheetData>
  <mergeCells count="20">
    <mergeCell ref="N1:N3"/>
    <mergeCell ref="O1:O3"/>
    <mergeCell ref="P1:P3"/>
    <mergeCell ref="Q1:Q3"/>
    <mergeCell ref="L1:L3"/>
    <mergeCell ref="M1:M3"/>
    <mergeCell ref="A1:A2"/>
    <mergeCell ref="B4:S4"/>
    <mergeCell ref="B1:B3"/>
    <mergeCell ref="C1:C3"/>
    <mergeCell ref="D1:D3"/>
    <mergeCell ref="E1:E3"/>
    <mergeCell ref="R1:R3"/>
    <mergeCell ref="S1:S3"/>
    <mergeCell ref="F1:F3"/>
    <mergeCell ref="G1:G3"/>
    <mergeCell ref="H1:H3"/>
    <mergeCell ref="I1:I3"/>
    <mergeCell ref="J1:J3"/>
    <mergeCell ref="K1:K3"/>
  </mergeCells>
  <phoneticPr fontId="0" type="noConversion"/>
  <printOptions horizontalCentered="1" verticalCentered="1"/>
  <pageMargins left="0.55000000000000004" right="0.25" top="0.25" bottom="0.25" header="0.5" footer="0.5"/>
  <pageSetup scale="85" firstPageNumber="27" orientation="portrait" useFirstPageNumber="1" r:id="rId1"/>
  <headerFooter alignWithMargins="0">
    <oddFooter>&amp;CCPSLD Stats 2007-2008 - &amp;"Arial,Italic"Revised Nov 7, 2008 (SFU "b") and  July 28, 2009 (JI "h")&amp;RPage 24</oddFooter>
  </headerFooter>
</worksheet>
</file>

<file path=xl/worksheets/sheet2.xml><?xml version="1.0" encoding="utf-8"?>
<worksheet xmlns="http://schemas.openxmlformats.org/spreadsheetml/2006/main" xmlns:r="http://schemas.openxmlformats.org/officeDocument/2006/relationships">
  <dimension ref="A1:B31"/>
  <sheetViews>
    <sheetView topLeftCell="A24" workbookViewId="0">
      <selection activeCell="B25" sqref="B25"/>
    </sheetView>
  </sheetViews>
  <sheetFormatPr defaultRowHeight="11.25"/>
  <cols>
    <col min="1" max="1" width="8.7109375" style="26" customWidth="1"/>
    <col min="2" max="2" width="112.5703125" style="52" customWidth="1"/>
    <col min="3" max="16384" width="9.140625" style="51"/>
  </cols>
  <sheetData>
    <row r="1" spans="1:2">
      <c r="A1" s="28"/>
      <c r="B1" s="28"/>
    </row>
    <row r="2" spans="1:2" ht="15.75">
      <c r="A2" s="79" t="s">
        <v>49</v>
      </c>
      <c r="B2" s="80" t="s">
        <v>114</v>
      </c>
    </row>
    <row r="3" spans="1:2" ht="15.75" hidden="1">
      <c r="A3" s="105" t="s">
        <v>17</v>
      </c>
      <c r="B3" s="104"/>
    </row>
    <row r="4" spans="1:2" ht="12.75" hidden="1">
      <c r="A4" s="1" t="s">
        <v>31</v>
      </c>
      <c r="B4" s="85"/>
    </row>
    <row r="5" spans="1:2" ht="32.25" customHeight="1">
      <c r="A5" s="1" t="s">
        <v>32</v>
      </c>
      <c r="B5" s="85" t="s">
        <v>298</v>
      </c>
    </row>
    <row r="6" spans="1:2" ht="12.75" hidden="1">
      <c r="A6" s="1" t="s">
        <v>33</v>
      </c>
      <c r="B6" s="2"/>
    </row>
    <row r="7" spans="1:2" ht="12.75" hidden="1">
      <c r="A7" s="1" t="s">
        <v>34</v>
      </c>
      <c r="B7" s="2"/>
    </row>
    <row r="8" spans="1:2" ht="12.75" hidden="1">
      <c r="A8" s="1" t="s">
        <v>35</v>
      </c>
      <c r="B8" s="2"/>
    </row>
    <row r="9" spans="1:2" ht="12.75" hidden="1">
      <c r="A9" s="1" t="s">
        <v>36</v>
      </c>
      <c r="B9" s="85"/>
    </row>
    <row r="10" spans="1:2" ht="21" customHeight="1">
      <c r="A10" s="68" t="s">
        <v>35</v>
      </c>
      <c r="B10" s="6" t="s">
        <v>388</v>
      </c>
    </row>
    <row r="11" spans="1:2" ht="76.5" customHeight="1">
      <c r="A11" s="1" t="s">
        <v>369</v>
      </c>
      <c r="B11" s="85" t="s">
        <v>312</v>
      </c>
    </row>
    <row r="12" spans="1:2" ht="12.75" hidden="1">
      <c r="A12" s="1" t="s">
        <v>38</v>
      </c>
      <c r="B12" s="2"/>
    </row>
    <row r="13" spans="1:2" ht="12.75" hidden="1">
      <c r="A13" s="1" t="s">
        <v>39</v>
      </c>
      <c r="B13" s="2"/>
    </row>
    <row r="14" spans="1:2" ht="12.75" hidden="1">
      <c r="A14" s="1" t="s">
        <v>40</v>
      </c>
      <c r="B14" s="106"/>
    </row>
    <row r="15" spans="1:2" ht="12.75" hidden="1">
      <c r="A15" s="1" t="s">
        <v>41</v>
      </c>
      <c r="B15" s="86"/>
    </row>
    <row r="16" spans="1:2" ht="12.75" hidden="1">
      <c r="A16" s="1" t="s">
        <v>112</v>
      </c>
      <c r="B16" s="2"/>
    </row>
    <row r="17" spans="1:2" ht="12.75" hidden="1">
      <c r="A17" s="1" t="s">
        <v>42</v>
      </c>
      <c r="B17" s="85"/>
    </row>
    <row r="18" spans="1:2" ht="12.75" hidden="1">
      <c r="A18" s="1" t="s">
        <v>43</v>
      </c>
      <c r="B18" s="85"/>
    </row>
    <row r="19" spans="1:2" ht="12.75" hidden="1">
      <c r="A19" s="1" t="s">
        <v>70</v>
      </c>
      <c r="B19" s="2"/>
    </row>
    <row r="20" spans="1:2" ht="12.75" hidden="1">
      <c r="A20" s="1" t="s">
        <v>111</v>
      </c>
      <c r="B20" s="85"/>
    </row>
    <row r="21" spans="1:2" ht="12.75" hidden="1">
      <c r="A21" s="1" t="s">
        <v>44</v>
      </c>
      <c r="B21" s="107"/>
    </row>
    <row r="22" spans="1:2" ht="12.75" hidden="1">
      <c r="A22" s="1" t="s">
        <v>28</v>
      </c>
      <c r="B22" s="87"/>
    </row>
    <row r="23" spans="1:2" ht="12.75" hidden="1">
      <c r="A23" s="1" t="s">
        <v>45</v>
      </c>
      <c r="B23" s="2"/>
    </row>
    <row r="24" spans="1:2" ht="18.75" customHeight="1" thickBot="1">
      <c r="A24" s="1" t="s">
        <v>18</v>
      </c>
      <c r="B24" s="133" t="s">
        <v>345</v>
      </c>
    </row>
    <row r="25" spans="1:2" ht="67.5" customHeight="1" thickBot="1">
      <c r="A25" s="68" t="s">
        <v>28</v>
      </c>
      <c r="B25" s="156" t="s">
        <v>435</v>
      </c>
    </row>
    <row r="26" spans="1:2" ht="20.25" customHeight="1">
      <c r="A26" s="1" t="s">
        <v>37</v>
      </c>
      <c r="B26" s="2" t="s">
        <v>294</v>
      </c>
    </row>
    <row r="27" spans="1:2" ht="139.5" customHeight="1">
      <c r="A27" s="1" t="s">
        <v>46</v>
      </c>
      <c r="B27" s="155" t="s">
        <v>415</v>
      </c>
    </row>
    <row r="28" spans="1:2" ht="31.5" customHeight="1">
      <c r="A28" s="1" t="s">
        <v>47</v>
      </c>
      <c r="B28" s="85" t="s">
        <v>416</v>
      </c>
    </row>
    <row r="29" spans="1:2" ht="12.75">
      <c r="B29" s="133" t="s">
        <v>444</v>
      </c>
    </row>
    <row r="30" spans="1:2" ht="12.75">
      <c r="A30" s="68" t="s">
        <v>70</v>
      </c>
      <c r="B30" s="133" t="s">
        <v>445</v>
      </c>
    </row>
    <row r="31" spans="1:2" ht="12.75">
      <c r="A31" s="68" t="s">
        <v>36</v>
      </c>
      <c r="B31" s="133" t="s">
        <v>446</v>
      </c>
    </row>
  </sheetData>
  <phoneticPr fontId="0" type="noConversion"/>
  <printOptions gridLines="1"/>
  <pageMargins left="0.75" right="0.75" top="1" bottom="1" header="0.5" footer="0.5"/>
  <pageSetup firstPageNumber="23" orientation="landscape" useFirstPageNumber="1" r:id="rId1"/>
  <headerFooter alignWithMargins="0">
    <oddHeader>&amp;C&amp;"Arial,Bold"&amp;12CPSLD LIBRARY SURVEY 2007-2008
EXPLANATORY NOTES</oddHeader>
    <oddFooter>&amp;LCPSLD Stats 2007-2008&amp;RPage &amp; 25</oddFooter>
  </headerFooter>
</worksheet>
</file>

<file path=xl/worksheets/sheet3.xml><?xml version="1.0" encoding="utf-8"?>
<worksheet xmlns="http://schemas.openxmlformats.org/spreadsheetml/2006/main" xmlns:r="http://schemas.openxmlformats.org/officeDocument/2006/relationships">
  <dimension ref="A1:G28"/>
  <sheetViews>
    <sheetView topLeftCell="A11" workbookViewId="0">
      <selection activeCell="B29" sqref="B29"/>
    </sheetView>
  </sheetViews>
  <sheetFormatPr defaultRowHeight="12.75"/>
  <cols>
    <col min="1" max="1" width="13" customWidth="1"/>
    <col min="2" max="2" width="26" customWidth="1"/>
    <col min="5" max="5" width="28.85546875" customWidth="1"/>
    <col min="6" max="6" width="19.7109375" hidden="1" customWidth="1"/>
    <col min="7" max="7" width="14.42578125" hidden="1" customWidth="1"/>
  </cols>
  <sheetData>
    <row r="1" spans="1:7" ht="20.100000000000001" customHeight="1">
      <c r="B1" s="169" t="s">
        <v>77</v>
      </c>
      <c r="C1" s="169"/>
      <c r="D1" s="169"/>
      <c r="E1" s="169"/>
    </row>
    <row r="2" spans="1:7" ht="20.100000000000001" customHeight="1" thickBot="1">
      <c r="A2" s="53"/>
      <c r="B2" s="53"/>
      <c r="C2" s="53"/>
      <c r="D2" s="53"/>
      <c r="E2" s="53"/>
      <c r="F2" s="53"/>
    </row>
    <row r="3" spans="1:7" ht="20.100000000000001" customHeight="1">
      <c r="B3" s="54" t="s">
        <v>17</v>
      </c>
      <c r="C3" s="55" t="s">
        <v>80</v>
      </c>
      <c r="D3" s="55"/>
      <c r="E3" s="56"/>
      <c r="F3" s="57"/>
      <c r="G3" s="58"/>
    </row>
    <row r="4" spans="1:7" ht="20.100000000000001" customHeight="1">
      <c r="B4" s="59" t="s">
        <v>81</v>
      </c>
      <c r="C4" s="60" t="s">
        <v>82</v>
      </c>
      <c r="D4" s="60"/>
      <c r="E4" s="61"/>
      <c r="F4" s="60"/>
      <c r="G4" s="61"/>
    </row>
    <row r="5" spans="1:7" ht="20.100000000000001" customHeight="1">
      <c r="B5" s="59" t="s">
        <v>32</v>
      </c>
      <c r="C5" s="60" t="s">
        <v>83</v>
      </c>
      <c r="D5" s="60"/>
      <c r="E5" s="61"/>
      <c r="F5" s="60"/>
      <c r="G5" s="61"/>
    </row>
    <row r="6" spans="1:7" ht="20.100000000000001" customHeight="1">
      <c r="B6" s="59" t="s">
        <v>84</v>
      </c>
      <c r="C6" s="60" t="s">
        <v>85</v>
      </c>
      <c r="D6" s="60"/>
      <c r="E6" s="61"/>
      <c r="F6" s="60"/>
      <c r="G6" s="61"/>
    </row>
    <row r="7" spans="1:7" ht="20.100000000000001" customHeight="1">
      <c r="B7" s="59" t="s">
        <v>363</v>
      </c>
      <c r="C7" s="60" t="s">
        <v>366</v>
      </c>
      <c r="D7" s="60"/>
      <c r="E7" s="61"/>
      <c r="F7" s="60"/>
      <c r="G7" s="61"/>
    </row>
    <row r="8" spans="1:7" ht="20.100000000000001" customHeight="1">
      <c r="B8" s="59" t="s">
        <v>86</v>
      </c>
      <c r="C8" s="60" t="s">
        <v>87</v>
      </c>
      <c r="D8" s="60"/>
      <c r="E8" s="61"/>
      <c r="F8" s="60"/>
      <c r="G8" s="61"/>
    </row>
    <row r="9" spans="1:7" ht="20.100000000000001" customHeight="1">
      <c r="B9" s="59" t="s">
        <v>88</v>
      </c>
      <c r="C9" s="60" t="s">
        <v>89</v>
      </c>
      <c r="D9" s="60"/>
      <c r="E9" s="61"/>
      <c r="F9" s="60"/>
      <c r="G9" s="61"/>
    </row>
    <row r="10" spans="1:7" ht="20.100000000000001" customHeight="1">
      <c r="B10" s="59" t="s">
        <v>90</v>
      </c>
      <c r="C10" s="60" t="s">
        <v>91</v>
      </c>
      <c r="D10" s="60"/>
      <c r="E10" s="61"/>
      <c r="F10" s="60"/>
      <c r="G10" s="61"/>
    </row>
    <row r="11" spans="1:7" ht="20.100000000000001" customHeight="1">
      <c r="B11" s="59" t="s">
        <v>369</v>
      </c>
      <c r="C11" s="60" t="s">
        <v>370</v>
      </c>
      <c r="D11" s="60"/>
      <c r="E11" s="61"/>
      <c r="F11" s="60"/>
      <c r="G11" s="61"/>
    </row>
    <row r="12" spans="1:7" ht="20.100000000000001" customHeight="1">
      <c r="B12" s="59" t="s">
        <v>18</v>
      </c>
      <c r="C12" s="60" t="s">
        <v>92</v>
      </c>
      <c r="D12" s="60"/>
      <c r="E12" s="61"/>
      <c r="F12" s="60"/>
      <c r="G12" s="61"/>
    </row>
    <row r="13" spans="1:7" ht="20.100000000000001" customHeight="1">
      <c r="B13" s="59" t="s">
        <v>38</v>
      </c>
      <c r="C13" s="60" t="s">
        <v>386</v>
      </c>
      <c r="D13" s="60"/>
      <c r="E13" s="61"/>
      <c r="F13" s="60"/>
      <c r="G13" s="61"/>
    </row>
    <row r="14" spans="1:7" ht="20.100000000000001" customHeight="1">
      <c r="B14" s="59" t="s">
        <v>39</v>
      </c>
      <c r="C14" s="60" t="s">
        <v>93</v>
      </c>
      <c r="D14" s="60"/>
      <c r="E14" s="61"/>
      <c r="F14" s="60"/>
      <c r="G14" s="61"/>
    </row>
    <row r="15" spans="1:7" ht="20.100000000000001" customHeight="1">
      <c r="B15" s="59" t="s">
        <v>94</v>
      </c>
      <c r="C15" s="60" t="s">
        <v>95</v>
      </c>
      <c r="D15" s="60"/>
      <c r="E15" s="61"/>
      <c r="F15" s="60"/>
      <c r="G15" s="61"/>
    </row>
    <row r="16" spans="1:7" ht="20.100000000000001" customHeight="1">
      <c r="B16" s="59" t="s">
        <v>41</v>
      </c>
      <c r="C16" s="60" t="s">
        <v>96</v>
      </c>
      <c r="D16" s="60"/>
      <c r="E16" s="61"/>
      <c r="F16" s="60"/>
      <c r="G16" s="61"/>
    </row>
    <row r="17" spans="2:7" ht="20.100000000000001" customHeight="1">
      <c r="B17" s="59" t="s">
        <v>112</v>
      </c>
      <c r="C17" s="60" t="s">
        <v>387</v>
      </c>
      <c r="D17" s="60"/>
      <c r="E17" s="61"/>
      <c r="F17" s="60"/>
      <c r="G17" s="61"/>
    </row>
    <row r="18" spans="2:7" ht="20.100000000000001" customHeight="1">
      <c r="B18" s="59" t="s">
        <v>352</v>
      </c>
      <c r="C18" s="60" t="s">
        <v>367</v>
      </c>
      <c r="D18" s="60"/>
      <c r="E18" s="61"/>
      <c r="F18" s="60"/>
      <c r="G18" s="61"/>
    </row>
    <row r="19" spans="2:7" ht="20.100000000000001" customHeight="1">
      <c r="B19" s="59" t="s">
        <v>42</v>
      </c>
      <c r="C19" s="60" t="s">
        <v>97</v>
      </c>
      <c r="D19" s="60"/>
      <c r="E19" s="61"/>
      <c r="F19" s="60"/>
      <c r="G19" s="61"/>
    </row>
    <row r="20" spans="2:7" ht="20.100000000000001" customHeight="1">
      <c r="B20" s="59" t="s">
        <v>98</v>
      </c>
      <c r="C20" s="60" t="s">
        <v>99</v>
      </c>
      <c r="D20" s="60"/>
      <c r="E20" s="61"/>
      <c r="F20" s="60"/>
      <c r="G20" s="61"/>
    </row>
    <row r="21" spans="2:7" ht="20.100000000000001" customHeight="1">
      <c r="B21" s="59" t="s">
        <v>70</v>
      </c>
      <c r="C21" s="60" t="s">
        <v>100</v>
      </c>
      <c r="D21" s="60"/>
      <c r="E21" s="61"/>
      <c r="F21" s="60"/>
      <c r="G21" s="61"/>
    </row>
    <row r="22" spans="2:7" ht="20.100000000000001" customHeight="1">
      <c r="B22" s="59" t="s">
        <v>111</v>
      </c>
      <c r="C22" s="60" t="s">
        <v>113</v>
      </c>
      <c r="D22" s="60"/>
      <c r="E22" s="61"/>
      <c r="F22" s="60"/>
      <c r="G22" s="61"/>
    </row>
    <row r="23" spans="2:7" ht="20.100000000000001" customHeight="1">
      <c r="B23" s="59" t="s">
        <v>44</v>
      </c>
      <c r="C23" s="60" t="s">
        <v>101</v>
      </c>
      <c r="D23" s="60"/>
      <c r="E23" s="61"/>
      <c r="F23" s="60"/>
      <c r="G23" s="61"/>
    </row>
    <row r="24" spans="2:7" ht="20.100000000000001" customHeight="1">
      <c r="B24" s="59" t="s">
        <v>28</v>
      </c>
      <c r="C24" s="60" t="s">
        <v>102</v>
      </c>
      <c r="D24" s="60"/>
      <c r="E24" s="61"/>
      <c r="F24" s="60"/>
      <c r="G24" s="61"/>
    </row>
    <row r="25" spans="2:7" ht="20.100000000000001" customHeight="1">
      <c r="B25" s="59" t="s">
        <v>103</v>
      </c>
      <c r="C25" s="60" t="s">
        <v>104</v>
      </c>
      <c r="D25" s="60"/>
      <c r="E25" s="61"/>
      <c r="F25" s="60"/>
      <c r="G25" s="61"/>
    </row>
    <row r="26" spans="2:7" ht="20.100000000000001" customHeight="1">
      <c r="B26" s="59" t="s">
        <v>37</v>
      </c>
      <c r="C26" s="60" t="s">
        <v>105</v>
      </c>
      <c r="D26" s="60"/>
      <c r="E26" s="61"/>
      <c r="F26" s="60"/>
      <c r="G26" s="61"/>
    </row>
    <row r="27" spans="2:7" ht="20.100000000000001" customHeight="1">
      <c r="B27" s="59" t="s">
        <v>46</v>
      </c>
      <c r="C27" s="60" t="s">
        <v>106</v>
      </c>
      <c r="D27" s="60"/>
      <c r="E27" s="61"/>
      <c r="F27" s="60"/>
      <c r="G27" s="61"/>
    </row>
    <row r="28" spans="2:7" ht="20.100000000000001" customHeight="1" thickBot="1">
      <c r="B28" s="62" t="s">
        <v>107</v>
      </c>
      <c r="C28" s="63" t="s">
        <v>108</v>
      </c>
      <c r="D28" s="63"/>
      <c r="E28" s="64"/>
      <c r="F28" s="63"/>
      <c r="G28" s="64"/>
    </row>
  </sheetData>
  <mergeCells count="1">
    <mergeCell ref="B1:E1"/>
  </mergeCells>
  <phoneticPr fontId="0" type="noConversion"/>
  <pageMargins left="0.75" right="0.75" top="1" bottom="1" header="0.5" footer="0.5"/>
  <pageSetup orientation="portrait" r:id="rId1"/>
  <headerFooter alignWithMargins="0">
    <oddFooter>&amp;LCPSLD Stats 2007-2008&amp;RPage 1</oddFooter>
  </headerFooter>
</worksheet>
</file>

<file path=xl/worksheets/sheet4.xml><?xml version="1.0" encoding="utf-8"?>
<worksheet xmlns="http://schemas.openxmlformats.org/spreadsheetml/2006/main" xmlns:r="http://schemas.openxmlformats.org/officeDocument/2006/relationships">
  <dimension ref="A1:B19"/>
  <sheetViews>
    <sheetView workbookViewId="0">
      <selection sqref="A1:B1"/>
    </sheetView>
  </sheetViews>
  <sheetFormatPr defaultRowHeight="18.75"/>
  <cols>
    <col min="1" max="1" width="64.28515625" style="65" customWidth="1"/>
    <col min="2" max="2" width="20" style="65" customWidth="1"/>
    <col min="3" max="16384" width="9.140625" style="65"/>
  </cols>
  <sheetData>
    <row r="1" spans="1:2">
      <c r="A1" s="172" t="s">
        <v>109</v>
      </c>
      <c r="B1" s="172"/>
    </row>
    <row r="2" spans="1:2">
      <c r="A2" s="172" t="s">
        <v>130</v>
      </c>
      <c r="B2" s="172"/>
    </row>
    <row r="3" spans="1:2">
      <c r="A3" s="66"/>
      <c r="B3" s="66"/>
    </row>
    <row r="5" spans="1:2" ht="63" customHeight="1">
      <c r="A5" s="170" t="s">
        <v>110</v>
      </c>
      <c r="B5" s="171"/>
    </row>
    <row r="6" spans="1:2" ht="72.75" customHeight="1"/>
    <row r="7" spans="1:2">
      <c r="A7" s="65" t="s">
        <v>79</v>
      </c>
      <c r="B7" s="65" t="s">
        <v>127</v>
      </c>
    </row>
    <row r="9" spans="1:2">
      <c r="A9" s="65" t="s">
        <v>78</v>
      </c>
      <c r="B9" s="65" t="s">
        <v>413</v>
      </c>
    </row>
    <row r="11" spans="1:2">
      <c r="A11" s="65" t="s">
        <v>77</v>
      </c>
      <c r="B11" s="65" t="s">
        <v>128</v>
      </c>
    </row>
    <row r="13" spans="1:2">
      <c r="A13" s="65" t="s">
        <v>76</v>
      </c>
      <c r="B13" s="65" t="s">
        <v>424</v>
      </c>
    </row>
    <row r="15" spans="1:2">
      <c r="A15" s="65" t="s">
        <v>75</v>
      </c>
      <c r="B15" s="65" t="s">
        <v>425</v>
      </c>
    </row>
    <row r="17" spans="1:2">
      <c r="A17" s="65" t="s">
        <v>50</v>
      </c>
      <c r="B17" s="65" t="s">
        <v>426</v>
      </c>
    </row>
    <row r="19" spans="1:2">
      <c r="A19" s="65" t="s">
        <v>74</v>
      </c>
      <c r="B19" s="65" t="s">
        <v>427</v>
      </c>
    </row>
  </sheetData>
  <mergeCells count="3">
    <mergeCell ref="A5:B5"/>
    <mergeCell ref="A1:B1"/>
    <mergeCell ref="A2:B2"/>
  </mergeCells>
  <phoneticPr fontId="0" type="noConversion"/>
  <pageMargins left="1" right="0.75" top="1" bottom="1" header="0.5" footer="0.5"/>
  <pageSetup orientation="portrait" r:id="rId1"/>
  <headerFooter alignWithMargins="0">
    <oddFooter>&amp;LCPSLD Stats 2007-2008&amp;RPage 1</oddFooter>
  </headerFooter>
</worksheet>
</file>

<file path=xl/worksheets/sheet5.xml><?xml version="1.0" encoding="utf-8"?>
<worksheet xmlns="http://schemas.openxmlformats.org/spreadsheetml/2006/main" xmlns:r="http://schemas.openxmlformats.org/officeDocument/2006/relationships">
  <dimension ref="A1:I16"/>
  <sheetViews>
    <sheetView workbookViewId="0">
      <selection activeCell="A5" sqref="A5:I5"/>
    </sheetView>
  </sheetViews>
  <sheetFormatPr defaultRowHeight="12.75"/>
  <sheetData>
    <row r="1" spans="1:9" ht="15.75">
      <c r="D1" s="173" t="s">
        <v>436</v>
      </c>
      <c r="E1" s="174"/>
      <c r="F1" s="174"/>
      <c r="G1" s="158"/>
      <c r="H1" s="158"/>
      <c r="I1" s="158"/>
    </row>
    <row r="2" spans="1:9" ht="15">
      <c r="A2" s="157"/>
    </row>
    <row r="3" spans="1:9" ht="15">
      <c r="A3" s="157"/>
    </row>
    <row r="4" spans="1:9" ht="15">
      <c r="A4" s="157"/>
    </row>
    <row r="5" spans="1:9" ht="39" customHeight="1">
      <c r="A5" s="175" t="s">
        <v>437</v>
      </c>
      <c r="B5" s="176"/>
      <c r="C5" s="176"/>
      <c r="D5" s="176"/>
      <c r="E5" s="176"/>
      <c r="F5" s="176"/>
      <c r="G5" s="176"/>
      <c r="H5" s="176"/>
      <c r="I5" s="176"/>
    </row>
    <row r="6" spans="1:9" ht="15">
      <c r="A6" s="157"/>
    </row>
    <row r="7" spans="1:9" ht="15">
      <c r="A7" s="157"/>
    </row>
    <row r="8" spans="1:9" ht="13.5" customHeight="1">
      <c r="A8" s="157" t="s">
        <v>438</v>
      </c>
    </row>
    <row r="9" spans="1:9" ht="33" customHeight="1">
      <c r="A9" s="175" t="s">
        <v>439</v>
      </c>
      <c r="B9" s="176"/>
      <c r="C9" s="176"/>
      <c r="D9" s="176"/>
      <c r="E9" s="176"/>
      <c r="F9" s="176"/>
      <c r="G9" s="176"/>
      <c r="H9" s="176"/>
      <c r="I9" s="176"/>
    </row>
    <row r="10" spans="1:9" ht="15">
      <c r="A10" s="157"/>
    </row>
    <row r="11" spans="1:9" ht="15">
      <c r="A11" s="157"/>
    </row>
    <row r="12" spans="1:9" ht="15">
      <c r="A12" s="157"/>
    </row>
    <row r="13" spans="1:9" ht="15">
      <c r="A13" s="157" t="s">
        <v>8</v>
      </c>
    </row>
    <row r="14" spans="1:9" ht="15">
      <c r="A14" s="157" t="s">
        <v>440</v>
      </c>
    </row>
    <row r="15" spans="1:9" ht="15">
      <c r="A15" s="157" t="s">
        <v>7</v>
      </c>
    </row>
    <row r="16" spans="1:9" ht="15">
      <c r="A16" s="157" t="s">
        <v>441</v>
      </c>
    </row>
  </sheetData>
  <mergeCells count="3">
    <mergeCell ref="D1:F1"/>
    <mergeCell ref="A5:I5"/>
    <mergeCell ref="A9:I9"/>
  </mergeCells>
  <phoneticPr fontId="19" type="noConversion"/>
  <pageMargins left="0.75" right="0.75" top="1" bottom="1" header="0.5" footer="0.5"/>
  <pageSetup orientation="portrait" verticalDpi="0" r:id="rId1"/>
  <headerFooter alignWithMargins="0"/>
</worksheet>
</file>

<file path=xl/worksheets/sheet6.xml><?xml version="1.0" encoding="utf-8"?>
<worksheet xmlns="http://schemas.openxmlformats.org/spreadsheetml/2006/main" xmlns:r="http://schemas.openxmlformats.org/officeDocument/2006/relationships">
  <dimension ref="A1:DR35"/>
  <sheetViews>
    <sheetView tabSelected="1" topLeftCell="B1" workbookViewId="0">
      <pane xSplit="3" ySplit="3" topLeftCell="E4" activePane="bottomRight" state="frozen"/>
      <selection activeCell="B1" sqref="B1"/>
      <selection pane="topRight" activeCell="E1" sqref="E1"/>
      <selection pane="bottomLeft" activeCell="B4" sqref="B4"/>
      <selection pane="bottomRight" activeCell="E4" sqref="E4"/>
    </sheetView>
  </sheetViews>
  <sheetFormatPr defaultRowHeight="30.75" customHeight="1"/>
  <cols>
    <col min="1" max="1" width="10.7109375" style="10" hidden="1" customWidth="1"/>
    <col min="2" max="2" width="6.28515625" style="18" customWidth="1"/>
    <col min="3" max="3" width="25.7109375" style="6" hidden="1" customWidth="1"/>
    <col min="4" max="4" width="0.7109375" style="10" hidden="1" customWidth="1"/>
    <col min="5" max="5" width="9" style="10" customWidth="1"/>
    <col min="6" max="6" width="11.140625" style="10" customWidth="1"/>
    <col min="7" max="7" width="12.28515625" style="10" customWidth="1"/>
    <col min="8" max="8" width="1.28515625" style="5" customWidth="1"/>
    <col min="9" max="9" width="10.42578125" style="38" customWidth="1"/>
    <col min="10" max="10" width="10" style="38" customWidth="1"/>
    <col min="11" max="12" width="14.140625" style="38" customWidth="1"/>
    <col min="13" max="13" width="10.42578125" style="38" customWidth="1"/>
    <col min="14" max="14" width="10" style="38" customWidth="1"/>
    <col min="15" max="15" width="9.85546875" style="38" customWidth="1"/>
    <col min="16" max="16" width="10.7109375" style="47" customWidth="1"/>
    <col min="17" max="17" width="5.7109375" style="10" customWidth="1"/>
    <col min="18" max="18" width="1.42578125" style="5" customWidth="1"/>
    <col min="19" max="19" width="11" style="10" customWidth="1"/>
    <col min="20" max="20" width="9.28515625" style="10" customWidth="1"/>
    <col min="21" max="21" width="11.85546875" style="10" customWidth="1"/>
    <col min="22" max="22" width="10" style="11" customWidth="1"/>
    <col min="23" max="23" width="10.5703125" style="10" customWidth="1"/>
    <col min="24" max="24" width="10.28515625" style="12" customWidth="1"/>
    <col min="25" max="25" width="1.5703125" style="32" customWidth="1"/>
    <col min="26" max="26" width="14" style="38" customWidth="1"/>
    <col min="27" max="27" width="15.7109375" style="38" customWidth="1"/>
    <col min="28" max="28" width="11.85546875" style="38" customWidth="1"/>
    <col min="29" max="29" width="13.140625" style="38" customWidth="1"/>
    <col min="30" max="30" width="11.7109375" style="38" customWidth="1"/>
    <col min="31" max="31" width="17.5703125" style="41" customWidth="1"/>
    <col min="32" max="32" width="16.7109375" style="38" customWidth="1"/>
    <col min="33" max="33" width="17.28515625" style="38" customWidth="1"/>
    <col min="34" max="34" width="1.7109375" style="5" customWidth="1"/>
    <col min="35" max="35" width="10.5703125" style="38" customWidth="1"/>
    <col min="36" max="36" width="11.85546875" style="38" customWidth="1"/>
    <col min="37" max="37" width="13.85546875" style="38" customWidth="1"/>
    <col min="38" max="38" width="12.140625" style="38" customWidth="1"/>
    <col min="39" max="39" width="13" style="38" customWidth="1"/>
    <col min="40" max="40" width="11.140625" style="38" customWidth="1"/>
    <col min="41" max="41" width="10.42578125" style="38" customWidth="1"/>
    <col min="42" max="42" width="11.5703125" style="38" customWidth="1"/>
    <col min="43" max="43" width="13.28515625" style="38" customWidth="1"/>
    <col min="44" max="44" width="16" style="38" customWidth="1"/>
    <col min="45" max="45" width="1.28515625" style="44" customWidth="1"/>
    <col min="46" max="46" width="16.42578125" style="38" customWidth="1"/>
    <col min="47" max="47" width="14.140625" style="38" customWidth="1"/>
    <col min="48" max="48" width="12.85546875" style="38" customWidth="1"/>
    <col min="49" max="49" width="13.85546875" style="38" customWidth="1"/>
    <col min="50" max="50" width="14.5703125" style="38" customWidth="1"/>
    <col min="51" max="51" width="13.7109375" style="45" customWidth="1"/>
    <col min="52" max="52" width="11.85546875" style="38" customWidth="1"/>
    <col min="53" max="53" width="12.85546875" style="38" customWidth="1"/>
    <col min="54" max="54" width="15.140625" style="45" customWidth="1"/>
    <col min="55" max="55" width="15.85546875" style="45" customWidth="1"/>
    <col min="56" max="56" width="17" style="38" customWidth="1"/>
    <col min="57" max="57" width="16.7109375" style="41" customWidth="1"/>
    <col min="58" max="58" width="1.42578125" style="32" customWidth="1"/>
    <col min="59" max="59" width="15.42578125" style="38" customWidth="1"/>
    <col min="60" max="60" width="16.7109375" style="38" customWidth="1"/>
    <col min="61" max="61" width="24.7109375" style="41" customWidth="1"/>
    <col min="62" max="62" width="1.7109375" style="32" customWidth="1"/>
    <col min="63" max="63" width="16.7109375" style="23" customWidth="1"/>
    <col min="64" max="64" width="11.42578125" style="38" customWidth="1"/>
    <col min="65" max="65" width="11.28515625" style="38" customWidth="1"/>
    <col min="66" max="66" width="11.7109375" style="38" customWidth="1"/>
    <col min="67" max="67" width="12.140625" style="38" customWidth="1"/>
    <col min="68" max="68" width="16.5703125" style="23" customWidth="1"/>
    <col min="69" max="69" width="11.7109375" style="38" customWidth="1"/>
    <col min="70" max="70" width="10.85546875" style="38" customWidth="1"/>
    <col min="71" max="71" width="12.140625" style="38" customWidth="1"/>
    <col min="72" max="72" width="16.28515625" style="38" customWidth="1"/>
    <col min="73" max="73" width="18.42578125" style="18" customWidth="1"/>
    <col min="74" max="74" width="9.5703125" style="38" customWidth="1"/>
    <col min="75" max="75" width="8.140625" style="38" customWidth="1"/>
    <col min="76" max="76" width="10.28515625" style="38" customWidth="1"/>
    <col min="77" max="77" width="9.28515625" style="38" customWidth="1"/>
    <col min="78" max="78" width="12.140625" style="23" customWidth="1"/>
    <col min="79" max="79" width="11.5703125" style="38" customWidth="1"/>
    <col min="80" max="80" width="11.28515625" style="38" customWidth="1"/>
    <col min="81" max="81" width="11.7109375" style="38" customWidth="1"/>
    <col min="82" max="82" width="13.140625" style="38" customWidth="1"/>
    <col min="83" max="83" width="13.42578125" style="46" customWidth="1"/>
    <col min="84" max="84" width="13.5703125" style="46" customWidth="1"/>
    <col min="85" max="85" width="13.7109375" style="46" customWidth="1"/>
    <col min="86" max="86" width="13.85546875" style="46" customWidth="1"/>
    <col min="87" max="87" width="1.85546875" style="33" customWidth="1"/>
    <col min="88" max="88" width="14.5703125" style="12" customWidth="1"/>
    <col min="89" max="89" width="13" style="48" customWidth="1"/>
    <col min="90" max="90" width="13.140625" style="41" customWidth="1"/>
    <col min="91" max="91" width="15" style="41" customWidth="1"/>
    <col min="92" max="92" width="14.28515625" style="41" customWidth="1"/>
    <col min="93" max="93" width="12.7109375" style="48" customWidth="1"/>
    <col min="94" max="94" width="40" style="18" customWidth="1"/>
    <col min="95" max="95" width="1.7109375" style="33" customWidth="1"/>
    <col min="96" max="96" width="16.5703125" style="10" customWidth="1"/>
    <col min="97" max="97" width="19.140625" style="10" customWidth="1"/>
    <col min="98" max="98" width="19.42578125" style="10" customWidth="1"/>
    <col min="99" max="99" width="17.28515625" style="10" customWidth="1"/>
    <col min="100" max="100" width="17.85546875" style="10" customWidth="1"/>
    <col min="101" max="101" width="17.7109375" style="10" customWidth="1"/>
    <col min="102" max="102" width="16.7109375" style="10" customWidth="1"/>
    <col min="103" max="103" width="1.85546875" style="5" customWidth="1"/>
    <col min="104" max="104" width="10.5703125" style="19" customWidth="1"/>
    <col min="105" max="105" width="8.5703125" style="19" customWidth="1"/>
    <col min="106" max="106" width="8" style="19" customWidth="1"/>
    <col min="107" max="107" width="8.140625" style="19" customWidth="1"/>
    <col min="108" max="108" width="8" style="20" customWidth="1"/>
    <col min="109" max="109" width="7.42578125" style="21" customWidth="1"/>
    <col min="110" max="110" width="8.140625" style="21" customWidth="1"/>
    <col min="111" max="111" width="8.28515625" style="20" customWidth="1"/>
    <col min="112" max="112" width="8.42578125" style="21" customWidth="1"/>
    <col min="113" max="113" width="7" style="22" customWidth="1"/>
    <col min="114" max="114" width="7.42578125" style="19" customWidth="1"/>
    <col min="115" max="115" width="7.85546875" style="21" customWidth="1"/>
    <col min="116" max="116" width="6.85546875" style="19" customWidth="1"/>
    <col min="117" max="117" width="8.28515625" style="19" customWidth="1"/>
    <col min="118" max="118" width="7" style="21" customWidth="1"/>
    <col min="119" max="119" width="8" style="21" customWidth="1"/>
    <col min="120" max="120" width="8.28515625" style="21" customWidth="1"/>
    <col min="121" max="121" width="9.140625" style="21"/>
    <col min="122" max="122" width="1.5703125" style="10" customWidth="1"/>
    <col min="123" max="16384" width="9.140625" style="10"/>
  </cols>
  <sheetData>
    <row r="1" spans="1:122" s="1" customFormat="1" ht="16.5" customHeight="1">
      <c r="A1" s="10"/>
      <c r="B1" s="18"/>
      <c r="C1" s="187" t="s">
        <v>60</v>
      </c>
      <c r="D1" s="187"/>
      <c r="E1" s="187"/>
      <c r="F1" s="89" t="s">
        <v>140</v>
      </c>
      <c r="G1" s="88"/>
      <c r="H1" s="90"/>
      <c r="I1" s="189" t="s">
        <v>139</v>
      </c>
      <c r="J1" s="189"/>
      <c r="K1" s="189"/>
      <c r="L1" s="189"/>
      <c r="M1" s="189"/>
      <c r="N1" s="189"/>
      <c r="O1" s="189"/>
      <c r="P1" s="189"/>
      <c r="Q1" s="190"/>
      <c r="R1" s="91"/>
      <c r="S1" s="177" t="s">
        <v>141</v>
      </c>
      <c r="T1" s="178"/>
      <c r="U1" s="178"/>
      <c r="V1" s="178"/>
      <c r="W1" s="178"/>
      <c r="X1" s="180"/>
      <c r="Y1" s="34"/>
      <c r="Z1" s="191" t="s">
        <v>443</v>
      </c>
      <c r="AA1" s="192"/>
      <c r="AB1" s="192"/>
      <c r="AC1" s="192"/>
      <c r="AD1" s="192"/>
      <c r="AE1" s="192"/>
      <c r="AF1" s="179"/>
      <c r="AG1" s="180"/>
      <c r="AH1" s="34"/>
      <c r="AI1" s="177" t="s">
        <v>142</v>
      </c>
      <c r="AJ1" s="178"/>
      <c r="AK1" s="178"/>
      <c r="AL1" s="178"/>
      <c r="AM1" s="178"/>
      <c r="AN1" s="178"/>
      <c r="AO1" s="178"/>
      <c r="AP1" s="178"/>
      <c r="AQ1" s="178"/>
      <c r="AR1" s="180"/>
      <c r="AS1" s="42"/>
      <c r="AT1" s="193" t="s">
        <v>143</v>
      </c>
      <c r="AU1" s="194"/>
      <c r="AV1" s="194"/>
      <c r="AW1" s="194"/>
      <c r="AX1" s="194"/>
      <c r="AY1" s="194"/>
      <c r="AZ1" s="194"/>
      <c r="BA1" s="194"/>
      <c r="BB1" s="194"/>
      <c r="BC1" s="194"/>
      <c r="BD1" s="194"/>
      <c r="BE1" s="180"/>
      <c r="BF1" s="34"/>
      <c r="BG1" s="195" t="s">
        <v>442</v>
      </c>
      <c r="BH1" s="196"/>
      <c r="BI1" s="180"/>
      <c r="BJ1" s="34"/>
      <c r="BK1" s="193" t="s">
        <v>48</v>
      </c>
      <c r="BL1" s="194"/>
      <c r="BM1" s="194"/>
      <c r="BN1" s="194"/>
      <c r="BO1" s="194"/>
      <c r="BP1" s="194"/>
      <c r="BQ1" s="194"/>
      <c r="BR1" s="194"/>
      <c r="BS1" s="194"/>
      <c r="BT1" s="179"/>
      <c r="BU1" s="179"/>
      <c r="BV1" s="179"/>
      <c r="BW1" s="179"/>
      <c r="BX1" s="179"/>
      <c r="BY1" s="179"/>
      <c r="BZ1" s="179"/>
      <c r="CA1" s="179"/>
      <c r="CB1" s="179"/>
      <c r="CC1" s="179"/>
      <c r="CD1" s="179"/>
      <c r="CE1" s="179"/>
      <c r="CF1" s="179"/>
      <c r="CG1" s="179"/>
      <c r="CH1" s="180"/>
      <c r="CI1" s="34"/>
      <c r="CJ1" s="177" t="s">
        <v>71</v>
      </c>
      <c r="CK1" s="178"/>
      <c r="CL1" s="178"/>
      <c r="CM1" s="178"/>
      <c r="CN1" s="178"/>
      <c r="CO1" s="179"/>
      <c r="CP1" s="180"/>
      <c r="CQ1" s="34"/>
      <c r="CR1" s="197" t="s">
        <v>232</v>
      </c>
      <c r="CS1" s="197"/>
      <c r="CT1" s="197"/>
      <c r="CU1" s="197"/>
      <c r="CV1" s="197"/>
      <c r="CW1" s="197"/>
      <c r="CX1" s="67"/>
      <c r="CY1" s="34"/>
      <c r="CZ1" s="182" t="s">
        <v>118</v>
      </c>
      <c r="DA1" s="181" t="s">
        <v>119</v>
      </c>
      <c r="DB1" s="181" t="s">
        <v>120</v>
      </c>
      <c r="DC1" s="181" t="s">
        <v>121</v>
      </c>
      <c r="DD1" s="185" t="s">
        <v>66</v>
      </c>
      <c r="DE1" s="183" t="s">
        <v>67</v>
      </c>
      <c r="DF1" s="183" t="s">
        <v>68</v>
      </c>
      <c r="DG1" s="185" t="s">
        <v>122</v>
      </c>
      <c r="DH1" s="183" t="s">
        <v>144</v>
      </c>
      <c r="DI1" s="181" t="s">
        <v>123</v>
      </c>
      <c r="DJ1" s="181" t="s">
        <v>30</v>
      </c>
      <c r="DK1" s="183" t="s">
        <v>69</v>
      </c>
      <c r="DL1" s="181" t="s">
        <v>145</v>
      </c>
      <c r="DM1" s="181" t="s">
        <v>124</v>
      </c>
      <c r="DN1" s="183" t="s">
        <v>125</v>
      </c>
      <c r="DO1" s="183" t="s">
        <v>126</v>
      </c>
      <c r="DP1" s="183" t="s">
        <v>146</v>
      </c>
      <c r="DQ1" s="183" t="s">
        <v>72</v>
      </c>
      <c r="DR1" s="5"/>
    </row>
    <row r="2" spans="1:122" s="15" customFormat="1" ht="12.75" customHeight="1">
      <c r="C2" s="14"/>
      <c r="F2" s="15" t="s">
        <v>52</v>
      </c>
      <c r="G2" s="15" t="s">
        <v>53</v>
      </c>
      <c r="H2" s="17"/>
      <c r="I2" s="92" t="s">
        <v>52</v>
      </c>
      <c r="J2" s="92" t="s">
        <v>53</v>
      </c>
      <c r="K2" s="92" t="s">
        <v>54</v>
      </c>
      <c r="L2" s="92" t="s">
        <v>55</v>
      </c>
      <c r="M2" s="92" t="s">
        <v>115</v>
      </c>
      <c r="N2" s="92" t="s">
        <v>116</v>
      </c>
      <c r="O2" s="92" t="s">
        <v>57</v>
      </c>
      <c r="P2" s="93" t="s">
        <v>59</v>
      </c>
      <c r="Q2" s="93" t="s">
        <v>402</v>
      </c>
      <c r="R2" s="17"/>
      <c r="S2" s="15" t="s">
        <v>52</v>
      </c>
      <c r="T2" s="15" t="s">
        <v>53</v>
      </c>
      <c r="U2" s="15" t="s">
        <v>54</v>
      </c>
      <c r="V2" s="15" t="s">
        <v>132</v>
      </c>
      <c r="W2" s="145" t="s">
        <v>56</v>
      </c>
      <c r="X2" s="15" t="s">
        <v>133</v>
      </c>
      <c r="Y2" s="17"/>
      <c r="Z2" s="36" t="s">
        <v>52</v>
      </c>
      <c r="AA2" s="36" t="s">
        <v>53</v>
      </c>
      <c r="AB2" s="36" t="s">
        <v>54</v>
      </c>
      <c r="AC2" s="36" t="s">
        <v>55</v>
      </c>
      <c r="AD2" s="39" t="s">
        <v>56</v>
      </c>
      <c r="AE2" s="40" t="s">
        <v>73</v>
      </c>
      <c r="AF2" s="40" t="s">
        <v>57</v>
      </c>
      <c r="AG2" s="36" t="s">
        <v>59</v>
      </c>
      <c r="AH2" s="17"/>
      <c r="AI2" s="36" t="s">
        <v>131</v>
      </c>
      <c r="AJ2" s="36" t="s">
        <v>134</v>
      </c>
      <c r="AK2" s="36" t="s">
        <v>153</v>
      </c>
      <c r="AL2" s="36" t="s">
        <v>53</v>
      </c>
      <c r="AM2" s="36" t="s">
        <v>54</v>
      </c>
      <c r="AN2" s="36" t="s">
        <v>55</v>
      </c>
      <c r="AO2" s="36" t="s">
        <v>56</v>
      </c>
      <c r="AP2" s="36" t="s">
        <v>58</v>
      </c>
      <c r="AQ2" s="36" t="s">
        <v>57</v>
      </c>
      <c r="AR2" s="36" t="s">
        <v>59</v>
      </c>
      <c r="AS2" s="43"/>
      <c r="AT2" s="36" t="s">
        <v>52</v>
      </c>
      <c r="AU2" s="36" t="s">
        <v>53</v>
      </c>
      <c r="AV2" s="36" t="s">
        <v>54</v>
      </c>
      <c r="AW2" s="36" t="s">
        <v>55</v>
      </c>
      <c r="AX2" s="36" t="s">
        <v>56</v>
      </c>
      <c r="AY2" s="36" t="s">
        <v>154</v>
      </c>
      <c r="AZ2" s="36" t="s">
        <v>57</v>
      </c>
      <c r="BA2" s="36" t="s">
        <v>59</v>
      </c>
      <c r="BB2" s="36" t="s">
        <v>65</v>
      </c>
      <c r="BC2" s="36" t="s">
        <v>64</v>
      </c>
      <c r="BD2" s="36" t="s">
        <v>63</v>
      </c>
      <c r="BE2" s="36" t="s">
        <v>155</v>
      </c>
      <c r="BF2" s="17"/>
      <c r="BG2" s="36" t="s">
        <v>52</v>
      </c>
      <c r="BH2" s="36" t="s">
        <v>53</v>
      </c>
      <c r="BI2" s="36" t="s">
        <v>61</v>
      </c>
      <c r="BJ2" s="17"/>
      <c r="BK2" s="14"/>
      <c r="BL2" s="36" t="s">
        <v>52</v>
      </c>
      <c r="BM2" s="36" t="s">
        <v>53</v>
      </c>
      <c r="BN2" s="36" t="s">
        <v>54</v>
      </c>
      <c r="BO2" s="36" t="s">
        <v>55</v>
      </c>
      <c r="BP2" s="14"/>
      <c r="BQ2" s="36" t="s">
        <v>52</v>
      </c>
      <c r="BR2" s="36" t="s">
        <v>53</v>
      </c>
      <c r="BS2" s="36" t="s">
        <v>54</v>
      </c>
      <c r="BT2" s="36" t="s">
        <v>55</v>
      </c>
      <c r="BV2" s="36" t="s">
        <v>52</v>
      </c>
      <c r="BW2" s="36" t="s">
        <v>53</v>
      </c>
      <c r="BX2" s="36" t="s">
        <v>54</v>
      </c>
      <c r="BY2" s="36" t="s">
        <v>55</v>
      </c>
      <c r="BZ2" s="14"/>
      <c r="CA2" s="36" t="s">
        <v>52</v>
      </c>
      <c r="CB2" s="36" t="s">
        <v>53</v>
      </c>
      <c r="CC2" s="36" t="s">
        <v>54</v>
      </c>
      <c r="CD2" s="36" t="s">
        <v>55</v>
      </c>
      <c r="CE2" s="36" t="s">
        <v>56</v>
      </c>
      <c r="CF2" s="36" t="s">
        <v>58</v>
      </c>
      <c r="CG2" s="36" t="s">
        <v>57</v>
      </c>
      <c r="CH2" s="36" t="s">
        <v>59</v>
      </c>
      <c r="CI2" s="17"/>
      <c r="CJ2" s="15" t="s">
        <v>52</v>
      </c>
      <c r="CK2" s="15" t="s">
        <v>53</v>
      </c>
      <c r="CL2" s="36" t="s">
        <v>54</v>
      </c>
      <c r="CM2" s="36" t="s">
        <v>55</v>
      </c>
      <c r="CN2" s="36" t="s">
        <v>56</v>
      </c>
      <c r="CO2" s="15" t="s">
        <v>58</v>
      </c>
      <c r="CP2" s="94"/>
      <c r="CQ2" s="34"/>
      <c r="CY2" s="17"/>
      <c r="CZ2" s="188"/>
      <c r="DA2" s="181"/>
      <c r="DB2" s="181"/>
      <c r="DC2" s="181"/>
      <c r="DD2" s="185"/>
      <c r="DE2" s="183"/>
      <c r="DF2" s="183"/>
      <c r="DG2" s="185"/>
      <c r="DH2" s="183"/>
      <c r="DI2" s="181"/>
      <c r="DJ2" s="181"/>
      <c r="DK2" s="183"/>
      <c r="DL2" s="181"/>
      <c r="DM2" s="181"/>
      <c r="DN2" s="183"/>
      <c r="DO2" s="183"/>
      <c r="DP2" s="183"/>
      <c r="DQ2" s="183"/>
      <c r="DR2" s="17"/>
    </row>
    <row r="3" spans="1:122" s="35" customFormat="1" ht="56.25" customHeight="1">
      <c r="A3" s="35" t="s">
        <v>0</v>
      </c>
      <c r="B3" s="76" t="s">
        <v>117</v>
      </c>
      <c r="C3" s="77" t="s">
        <v>1</v>
      </c>
      <c r="D3" s="78" t="s">
        <v>2</v>
      </c>
      <c r="E3" s="81" t="s">
        <v>51</v>
      </c>
      <c r="F3" s="108" t="s">
        <v>181</v>
      </c>
      <c r="G3" s="108" t="s">
        <v>182</v>
      </c>
      <c r="H3" s="82"/>
      <c r="I3" s="108" t="s">
        <v>156</v>
      </c>
      <c r="J3" s="108" t="s">
        <v>157</v>
      </c>
      <c r="K3" s="108" t="s">
        <v>273</v>
      </c>
      <c r="L3" s="108" t="s">
        <v>274</v>
      </c>
      <c r="M3" s="113" t="s">
        <v>158</v>
      </c>
      <c r="N3" s="113" t="s">
        <v>159</v>
      </c>
      <c r="O3" s="109" t="s">
        <v>160</v>
      </c>
      <c r="P3" s="108" t="s">
        <v>161</v>
      </c>
      <c r="Q3" s="108" t="s">
        <v>162</v>
      </c>
      <c r="R3" s="83"/>
      <c r="S3" s="108" t="s">
        <v>163</v>
      </c>
      <c r="T3" s="108" t="s">
        <v>164</v>
      </c>
      <c r="U3" s="110" t="s">
        <v>165</v>
      </c>
      <c r="V3" s="113" t="s">
        <v>166</v>
      </c>
      <c r="W3" s="108" t="s">
        <v>167</v>
      </c>
      <c r="X3" s="113" t="s">
        <v>168</v>
      </c>
      <c r="Y3" s="127"/>
      <c r="Z3" s="109" t="s">
        <v>169</v>
      </c>
      <c r="AA3" s="109" t="s">
        <v>170</v>
      </c>
      <c r="AB3" s="109" t="s">
        <v>171</v>
      </c>
      <c r="AC3" s="109" t="s">
        <v>172</v>
      </c>
      <c r="AD3" s="111" t="s">
        <v>173</v>
      </c>
      <c r="AE3" s="116" t="s">
        <v>174</v>
      </c>
      <c r="AF3" s="112" t="s">
        <v>175</v>
      </c>
      <c r="AG3" s="109" t="s">
        <v>176</v>
      </c>
      <c r="AH3" s="128"/>
      <c r="AI3" s="109" t="s">
        <v>177</v>
      </c>
      <c r="AJ3" s="109" t="s">
        <v>178</v>
      </c>
      <c r="AK3" s="115" t="s">
        <v>179</v>
      </c>
      <c r="AL3" s="109" t="s">
        <v>180</v>
      </c>
      <c r="AM3" s="109" t="s">
        <v>183</v>
      </c>
      <c r="AN3" s="109" t="s">
        <v>184</v>
      </c>
      <c r="AO3" s="109" t="s">
        <v>185</v>
      </c>
      <c r="AP3" s="109" t="s">
        <v>186</v>
      </c>
      <c r="AQ3" s="109" t="s">
        <v>187</v>
      </c>
      <c r="AR3" s="109" t="s">
        <v>188</v>
      </c>
      <c r="AS3" s="99"/>
      <c r="AT3" s="109" t="s">
        <v>189</v>
      </c>
      <c r="AU3" s="109" t="s">
        <v>169</v>
      </c>
      <c r="AV3" s="109" t="s">
        <v>190</v>
      </c>
      <c r="AW3" s="109" t="s">
        <v>191</v>
      </c>
      <c r="AX3" s="109" t="s">
        <v>192</v>
      </c>
      <c r="AY3" s="115" t="s">
        <v>400</v>
      </c>
      <c r="AZ3" s="109" t="s">
        <v>193</v>
      </c>
      <c r="BA3" s="109" t="s">
        <v>194</v>
      </c>
      <c r="BB3" s="115" t="s">
        <v>401</v>
      </c>
      <c r="BC3" s="115" t="s">
        <v>336</v>
      </c>
      <c r="BD3" s="109" t="s">
        <v>195</v>
      </c>
      <c r="BE3" s="115" t="s">
        <v>337</v>
      </c>
      <c r="BF3" s="100"/>
      <c r="BG3" s="109" t="s">
        <v>196</v>
      </c>
      <c r="BH3" s="109" t="s">
        <v>197</v>
      </c>
      <c r="BI3" s="115" t="s">
        <v>198</v>
      </c>
      <c r="BJ3" s="101"/>
      <c r="BK3" s="110" t="s">
        <v>199</v>
      </c>
      <c r="BL3" s="109" t="s">
        <v>200</v>
      </c>
      <c r="BM3" s="109" t="s">
        <v>201</v>
      </c>
      <c r="BN3" s="109" t="s">
        <v>202</v>
      </c>
      <c r="BO3" s="109" t="s">
        <v>203</v>
      </c>
      <c r="BP3" s="110" t="s">
        <v>199</v>
      </c>
      <c r="BQ3" s="109" t="s">
        <v>200</v>
      </c>
      <c r="BR3" s="109" t="s">
        <v>201</v>
      </c>
      <c r="BS3" s="109" t="s">
        <v>202</v>
      </c>
      <c r="BT3" s="109" t="s">
        <v>203</v>
      </c>
      <c r="BU3" s="110" t="s">
        <v>199</v>
      </c>
      <c r="BV3" s="109" t="s">
        <v>200</v>
      </c>
      <c r="BW3" s="109" t="s">
        <v>201</v>
      </c>
      <c r="BX3" s="109" t="s">
        <v>202</v>
      </c>
      <c r="BY3" s="109" t="s">
        <v>203</v>
      </c>
      <c r="BZ3" s="110" t="s">
        <v>199</v>
      </c>
      <c r="CA3" s="109" t="s">
        <v>200</v>
      </c>
      <c r="CB3" s="109" t="s">
        <v>201</v>
      </c>
      <c r="CC3" s="109" t="s">
        <v>202</v>
      </c>
      <c r="CD3" s="109" t="s">
        <v>203</v>
      </c>
      <c r="CE3" s="115" t="s">
        <v>204</v>
      </c>
      <c r="CF3" s="115" t="s">
        <v>205</v>
      </c>
      <c r="CG3" s="115" t="s">
        <v>206</v>
      </c>
      <c r="CH3" s="115" t="s">
        <v>207</v>
      </c>
      <c r="CI3" s="84"/>
      <c r="CJ3" s="108" t="s">
        <v>208</v>
      </c>
      <c r="CK3" s="108" t="s">
        <v>209</v>
      </c>
      <c r="CL3" s="109" t="s">
        <v>210</v>
      </c>
      <c r="CM3" s="109" t="s">
        <v>211</v>
      </c>
      <c r="CN3" s="109" t="s">
        <v>212</v>
      </c>
      <c r="CO3" s="114" t="s">
        <v>213</v>
      </c>
      <c r="CP3" s="117" t="s">
        <v>214</v>
      </c>
      <c r="CQ3" s="95"/>
      <c r="CR3" s="108" t="s">
        <v>215</v>
      </c>
      <c r="CS3" s="108" t="s">
        <v>216</v>
      </c>
      <c r="CT3" s="108" t="s">
        <v>217</v>
      </c>
      <c r="CU3" s="118" t="s">
        <v>218</v>
      </c>
      <c r="CV3" s="108" t="s">
        <v>219</v>
      </c>
      <c r="CW3" s="108" t="s">
        <v>220</v>
      </c>
      <c r="CX3" s="108" t="s">
        <v>221</v>
      </c>
      <c r="CY3" s="69"/>
      <c r="CZ3" s="188"/>
      <c r="DA3" s="182"/>
      <c r="DB3" s="182"/>
      <c r="DC3" s="182"/>
      <c r="DD3" s="186"/>
      <c r="DE3" s="184"/>
      <c r="DF3" s="184"/>
      <c r="DG3" s="186"/>
      <c r="DH3" s="184"/>
      <c r="DI3" s="182"/>
      <c r="DJ3" s="182"/>
      <c r="DK3" s="184"/>
      <c r="DL3" s="182"/>
      <c r="DM3" s="182"/>
      <c r="DN3" s="184"/>
      <c r="DO3" s="184"/>
      <c r="DP3" s="184"/>
      <c r="DQ3" s="184"/>
      <c r="DR3" s="7"/>
    </row>
    <row r="4" spans="1:122" s="1" customFormat="1" ht="27" customHeight="1">
      <c r="A4" s="1" t="s">
        <v>135</v>
      </c>
      <c r="B4" s="18" t="s">
        <v>17</v>
      </c>
      <c r="C4" s="8" t="s">
        <v>17</v>
      </c>
      <c r="D4" s="9" t="s">
        <v>129</v>
      </c>
      <c r="E4" s="1" t="s">
        <v>13</v>
      </c>
      <c r="F4" s="137">
        <v>3</v>
      </c>
      <c r="G4" s="136">
        <v>2</v>
      </c>
      <c r="H4" s="5"/>
      <c r="I4" s="38">
        <v>11136</v>
      </c>
      <c r="J4" s="38">
        <v>11439.2</v>
      </c>
      <c r="K4" s="38">
        <v>6219</v>
      </c>
      <c r="L4" s="38">
        <v>7114</v>
      </c>
      <c r="M4" s="38">
        <f t="shared" ref="M4:N9" si="0">SUM(I4+K4)</f>
        <v>17355</v>
      </c>
      <c r="N4" s="38">
        <f t="shared" si="0"/>
        <v>18553.2</v>
      </c>
      <c r="O4" s="38"/>
      <c r="P4" s="142" t="s">
        <v>222</v>
      </c>
      <c r="Q4" s="139">
        <v>50</v>
      </c>
      <c r="R4" s="5"/>
      <c r="S4" s="38">
        <v>10.36</v>
      </c>
      <c r="T4" s="38">
        <v>24.4</v>
      </c>
      <c r="U4" s="38">
        <v>2.0499999999999998</v>
      </c>
      <c r="V4" s="120">
        <f t="shared" ref="V4:V29" si="1">S4+T4+U4</f>
        <v>36.809999999999995</v>
      </c>
      <c r="W4" s="120"/>
      <c r="X4" s="120">
        <f t="shared" ref="X4:X29" si="2">SUM(V4+W4)</f>
        <v>36.809999999999995</v>
      </c>
      <c r="Y4" s="5"/>
      <c r="Z4" s="119">
        <v>181377</v>
      </c>
      <c r="AA4" s="119">
        <v>9555</v>
      </c>
      <c r="AB4" s="119">
        <v>172</v>
      </c>
      <c r="AC4" s="119"/>
      <c r="AD4" s="119">
        <v>17108</v>
      </c>
      <c r="AE4" s="121">
        <f t="shared" ref="AE4:AE29" si="3">SUM(Z4+AA4+AB4+AC4+AD4)</f>
        <v>208212</v>
      </c>
      <c r="AF4" s="122">
        <v>608</v>
      </c>
      <c r="AG4" s="119">
        <v>2837</v>
      </c>
      <c r="AH4" s="44"/>
      <c r="AI4" s="119">
        <v>12321</v>
      </c>
      <c r="AJ4" s="119"/>
      <c r="AK4" s="119">
        <f t="shared" ref="AK4:AK29" si="4">SUM(AI4+AJ4)</f>
        <v>12321</v>
      </c>
      <c r="AL4" s="119">
        <v>2205</v>
      </c>
      <c r="AM4" s="119">
        <v>127</v>
      </c>
      <c r="AN4" s="119">
        <v>69188</v>
      </c>
      <c r="AO4" s="119">
        <v>14771</v>
      </c>
      <c r="AP4" s="119">
        <v>641926</v>
      </c>
      <c r="AQ4" s="119">
        <v>1318</v>
      </c>
      <c r="AR4" s="119">
        <v>892</v>
      </c>
      <c r="AS4" s="44"/>
      <c r="AT4" s="38">
        <v>2286344</v>
      </c>
      <c r="AU4" s="38">
        <v>264561</v>
      </c>
      <c r="AV4" s="38">
        <v>8770</v>
      </c>
      <c r="AW4" s="38">
        <v>193038</v>
      </c>
      <c r="AX4" s="38"/>
      <c r="AY4" s="38">
        <f t="shared" ref="AY4:AY29" si="5">SUM(AU4+AV4+AW4+AX4)</f>
        <v>466369</v>
      </c>
      <c r="AZ4" s="38">
        <v>93619.86</v>
      </c>
      <c r="BA4" s="38">
        <v>231565.14</v>
      </c>
      <c r="BB4" s="38">
        <f t="shared" ref="BB4:BB29" si="6">SUM(AZ4+BA4)</f>
        <v>325185</v>
      </c>
      <c r="BC4" s="38">
        <f t="shared" ref="BC4:BC9" si="7">SUM(AY4+BB4)</f>
        <v>791554</v>
      </c>
      <c r="BD4" s="38">
        <v>196851</v>
      </c>
      <c r="BE4" s="38">
        <f t="shared" ref="BE4:BE9" si="8">SUM(AT4+BC4+BD4)</f>
        <v>3274749</v>
      </c>
      <c r="BF4" s="44"/>
      <c r="BG4" s="38">
        <v>119651089</v>
      </c>
      <c r="BH4" s="38">
        <v>128015657</v>
      </c>
      <c r="BI4" s="38">
        <f t="shared" ref="BI4:BI9" si="9">SUM(BG4+BH4)</f>
        <v>247666746</v>
      </c>
      <c r="BJ4" s="5"/>
      <c r="BK4" s="123" t="s">
        <v>299</v>
      </c>
      <c r="BL4" s="38">
        <v>1722</v>
      </c>
      <c r="BM4" s="38">
        <v>874</v>
      </c>
      <c r="BN4" s="38">
        <v>89.5</v>
      </c>
      <c r="BO4" s="38">
        <v>62</v>
      </c>
      <c r="BP4" s="123" t="s">
        <v>300</v>
      </c>
      <c r="BQ4" s="38">
        <v>232</v>
      </c>
      <c r="BR4" s="38">
        <v>53</v>
      </c>
      <c r="BS4" s="38">
        <v>35</v>
      </c>
      <c r="BT4" s="38">
        <v>7</v>
      </c>
      <c r="BU4" s="123" t="s">
        <v>301</v>
      </c>
      <c r="BV4" s="38">
        <v>257.89999999999998</v>
      </c>
      <c r="BW4" s="38">
        <v>86</v>
      </c>
      <c r="BX4" s="38">
        <v>47</v>
      </c>
      <c r="BY4" s="38">
        <v>7</v>
      </c>
      <c r="BZ4" s="38"/>
      <c r="CA4" s="38"/>
      <c r="CB4" s="38"/>
      <c r="CC4" s="38"/>
      <c r="CD4" s="38"/>
      <c r="CE4" s="38">
        <f t="shared" ref="CE4:CH9" si="10">SUM(BL4+BQ4+BV4+CA4)</f>
        <v>2211.9</v>
      </c>
      <c r="CF4" s="38">
        <f t="shared" si="10"/>
        <v>1013</v>
      </c>
      <c r="CG4" s="38">
        <f t="shared" si="10"/>
        <v>171.5</v>
      </c>
      <c r="CH4" s="38">
        <f t="shared" si="10"/>
        <v>76</v>
      </c>
      <c r="CI4" s="5"/>
      <c r="CJ4" s="139">
        <v>116</v>
      </c>
      <c r="CK4" s="38" t="s">
        <v>222</v>
      </c>
      <c r="CL4" s="141">
        <v>24</v>
      </c>
      <c r="CM4" s="150">
        <v>2993</v>
      </c>
      <c r="CN4" s="150">
        <v>170</v>
      </c>
      <c r="CO4" s="124" t="s">
        <v>222</v>
      </c>
      <c r="CP4" s="123" t="s">
        <v>302</v>
      </c>
      <c r="CQ4" s="97"/>
      <c r="CR4" s="6" t="s">
        <v>241</v>
      </c>
      <c r="CS4" s="6" t="s">
        <v>303</v>
      </c>
      <c r="CT4" s="6" t="s">
        <v>304</v>
      </c>
      <c r="CU4" s="10" t="s">
        <v>241</v>
      </c>
      <c r="CV4" s="10"/>
      <c r="CW4" s="10"/>
      <c r="CX4" s="10"/>
      <c r="CY4" s="5"/>
      <c r="CZ4" s="3">
        <f t="shared" ref="CZ4:CZ29" si="11">AE4/N4</f>
        <v>11.222430631912554</v>
      </c>
      <c r="DA4" s="3">
        <f t="shared" ref="DA4:DA29" si="12">AF4/N4</f>
        <v>3.2770627169437079E-2</v>
      </c>
      <c r="DB4" s="3">
        <f t="shared" ref="DB4:DB29" si="13">BC4/N4</f>
        <v>42.664014833020715</v>
      </c>
      <c r="DC4" s="3">
        <f t="shared" ref="DC4:DC29" si="14">BE4/N4</f>
        <v>176.50588577711662</v>
      </c>
      <c r="DD4" s="3">
        <f>BC4/BE4</f>
        <v>0.24171440314967652</v>
      </c>
      <c r="DE4" s="4">
        <f>AW4/BE4</f>
        <v>5.8947418565514484E-2</v>
      </c>
      <c r="DF4" s="3">
        <f>BB4/BE4</f>
        <v>9.930074030101238E-2</v>
      </c>
      <c r="DG4" s="132">
        <f>BE4/BI4</f>
        <v>1.3222400878961765E-2</v>
      </c>
      <c r="DH4" s="3">
        <f t="shared" ref="DH4:DH29" si="15">N4/X4</f>
        <v>504.02607986960072</v>
      </c>
      <c r="DI4" s="3">
        <f t="shared" ref="DI4:DI29" si="16">AN4/N4</f>
        <v>3.7291680141431125</v>
      </c>
      <c r="DJ4" s="3">
        <f>AN4/AE4</f>
        <v>0.33229592914913647</v>
      </c>
      <c r="DK4" s="3">
        <f>BE4/AN4</f>
        <v>47.331170145111869</v>
      </c>
      <c r="DL4" s="3">
        <f t="shared" ref="DL4:DL29" si="17">AK4/N4</f>
        <v>0.66409029170170097</v>
      </c>
      <c r="DM4" s="3">
        <f t="shared" ref="DM4:DM29" si="18">AL4/N4</f>
        <v>0.11884742254705387</v>
      </c>
      <c r="DN4" s="3">
        <f t="shared" ref="DN4:DN29" si="19">CE4/N4</f>
        <v>0.11921932604618071</v>
      </c>
      <c r="DO4" s="3">
        <f t="shared" ref="DO4:DO29" si="20">CF4/N4</f>
        <v>5.4599745596446973E-2</v>
      </c>
      <c r="DP4" s="3">
        <f>CG4/X4</f>
        <v>4.6590600380331439</v>
      </c>
      <c r="DQ4" s="3">
        <f>CH4/CG4</f>
        <v>0.44314868804664725</v>
      </c>
      <c r="DR4" s="16"/>
    </row>
    <row r="5" spans="1:122" s="1" customFormat="1" ht="25.5">
      <c r="A5" s="1" t="s">
        <v>135</v>
      </c>
      <c r="B5" s="13" t="s">
        <v>31</v>
      </c>
      <c r="C5" s="8" t="s">
        <v>11</v>
      </c>
      <c r="D5" s="9" t="s">
        <v>346</v>
      </c>
      <c r="E5" s="1" t="s">
        <v>9</v>
      </c>
      <c r="F5" s="125">
        <v>2</v>
      </c>
      <c r="G5" s="135"/>
      <c r="H5" s="5"/>
      <c r="I5" s="38">
        <v>6803</v>
      </c>
      <c r="J5" s="38">
        <v>6305.4</v>
      </c>
      <c r="K5" s="38">
        <v>1833</v>
      </c>
      <c r="L5" s="38">
        <v>2035</v>
      </c>
      <c r="M5" s="38">
        <f t="shared" si="0"/>
        <v>8636</v>
      </c>
      <c r="N5" s="38">
        <f t="shared" si="0"/>
        <v>8340.4</v>
      </c>
      <c r="O5" s="38">
        <v>442</v>
      </c>
      <c r="P5" s="143" t="s">
        <v>223</v>
      </c>
      <c r="Q5" s="10"/>
      <c r="R5" s="5"/>
      <c r="S5" s="38">
        <v>5.5</v>
      </c>
      <c r="T5" s="38">
        <v>13.71</v>
      </c>
      <c r="U5" s="38"/>
      <c r="V5" s="120">
        <f t="shared" si="1"/>
        <v>19.21</v>
      </c>
      <c r="W5" s="146">
        <v>0.15</v>
      </c>
      <c r="X5" s="120">
        <f t="shared" si="2"/>
        <v>19.36</v>
      </c>
      <c r="Y5" s="5"/>
      <c r="Z5" s="119">
        <v>66880</v>
      </c>
      <c r="AA5" s="119">
        <v>4963</v>
      </c>
      <c r="AB5" s="119">
        <v>654</v>
      </c>
      <c r="AC5" s="119">
        <v>23</v>
      </c>
      <c r="AD5" s="119">
        <v>10000</v>
      </c>
      <c r="AE5" s="121">
        <f t="shared" si="3"/>
        <v>82520</v>
      </c>
      <c r="AF5" s="122">
        <v>359</v>
      </c>
      <c r="AG5" s="119">
        <v>43861</v>
      </c>
      <c r="AH5" s="44"/>
      <c r="AI5" s="119">
        <v>6472</v>
      </c>
      <c r="AJ5" s="119">
        <v>2650</v>
      </c>
      <c r="AK5" s="119">
        <f t="shared" si="4"/>
        <v>9122</v>
      </c>
      <c r="AL5" s="119">
        <v>4752</v>
      </c>
      <c r="AM5" s="119">
        <v>179</v>
      </c>
      <c r="AN5" s="119">
        <v>45859</v>
      </c>
      <c r="AO5" s="119"/>
      <c r="AP5" s="119">
        <v>338052</v>
      </c>
      <c r="AQ5" s="119">
        <v>523</v>
      </c>
      <c r="AR5" s="119">
        <v>518</v>
      </c>
      <c r="AS5" s="44"/>
      <c r="AT5" s="38">
        <v>1154599</v>
      </c>
      <c r="AU5" s="38">
        <v>100111.91</v>
      </c>
      <c r="AV5" s="38">
        <v>19629.7</v>
      </c>
      <c r="AW5" s="38">
        <v>41160.82</v>
      </c>
      <c r="AX5" s="38"/>
      <c r="AY5" s="38">
        <f t="shared" si="5"/>
        <v>160902.43</v>
      </c>
      <c r="AZ5" s="38">
        <v>53496.88</v>
      </c>
      <c r="BA5" s="38">
        <v>31472.38</v>
      </c>
      <c r="BB5" s="38">
        <f t="shared" si="6"/>
        <v>84969.26</v>
      </c>
      <c r="BC5" s="38">
        <f t="shared" si="7"/>
        <v>245871.69</v>
      </c>
      <c r="BD5" s="38">
        <v>71404</v>
      </c>
      <c r="BE5" s="38">
        <f t="shared" si="8"/>
        <v>1471874.69</v>
      </c>
      <c r="BF5" s="44"/>
      <c r="BG5" s="38">
        <v>50518162</v>
      </c>
      <c r="BH5" s="38">
        <v>38747385</v>
      </c>
      <c r="BI5" s="38">
        <f t="shared" si="9"/>
        <v>89265547</v>
      </c>
      <c r="BJ5" s="5"/>
      <c r="BK5" s="6" t="s">
        <v>347</v>
      </c>
      <c r="BL5" s="38">
        <v>3325</v>
      </c>
      <c r="BM5" s="38">
        <v>299</v>
      </c>
      <c r="BN5" s="38">
        <v>73</v>
      </c>
      <c r="BO5" s="38">
        <v>65</v>
      </c>
      <c r="BP5" s="6" t="s">
        <v>348</v>
      </c>
      <c r="BQ5" s="38">
        <v>1139</v>
      </c>
      <c r="BR5" s="38">
        <v>156</v>
      </c>
      <c r="BS5" s="38">
        <v>54</v>
      </c>
      <c r="BT5" s="38">
        <v>20</v>
      </c>
      <c r="BU5" s="10"/>
      <c r="BV5" s="38"/>
      <c r="BW5" s="38"/>
      <c r="BX5" s="38"/>
      <c r="BY5" s="38"/>
      <c r="BZ5" s="10"/>
      <c r="CA5" s="38"/>
      <c r="CB5" s="38"/>
      <c r="CC5" s="38"/>
      <c r="CD5" s="38"/>
      <c r="CE5" s="38">
        <f t="shared" si="10"/>
        <v>4464</v>
      </c>
      <c r="CF5" s="38">
        <f t="shared" si="10"/>
        <v>455</v>
      </c>
      <c r="CG5" s="38">
        <f t="shared" si="10"/>
        <v>127</v>
      </c>
      <c r="CH5" s="38">
        <f t="shared" si="10"/>
        <v>85</v>
      </c>
      <c r="CI5" s="5"/>
      <c r="CJ5" s="139"/>
      <c r="CK5" s="10" t="s">
        <v>222</v>
      </c>
      <c r="CL5" s="141"/>
      <c r="CM5" s="150"/>
      <c r="CN5" s="150"/>
      <c r="CO5" s="10" t="s">
        <v>223</v>
      </c>
      <c r="CP5" s="10"/>
      <c r="CQ5" s="5"/>
      <c r="CR5" s="6" t="s">
        <v>349</v>
      </c>
      <c r="CS5" s="2" t="s">
        <v>393</v>
      </c>
      <c r="CT5" s="2" t="s">
        <v>394</v>
      </c>
      <c r="CU5" s="2" t="s">
        <v>395</v>
      </c>
      <c r="CV5" s="2" t="s">
        <v>382</v>
      </c>
      <c r="CW5" s="2" t="s">
        <v>382</v>
      </c>
      <c r="CX5" s="2" t="s">
        <v>244</v>
      </c>
      <c r="CY5" s="5"/>
      <c r="CZ5" s="3">
        <f t="shared" si="11"/>
        <v>9.8940098796220806</v>
      </c>
      <c r="DA5" s="3">
        <f t="shared" si="12"/>
        <v>4.304349911275239E-2</v>
      </c>
      <c r="DB5" s="3">
        <f t="shared" si="13"/>
        <v>29.479604095726824</v>
      </c>
      <c r="DC5" s="3">
        <f t="shared" si="14"/>
        <v>176.47531173564818</v>
      </c>
      <c r="DD5" s="3">
        <f t="shared" ref="DD5:DD29" si="21">BC5/BE5</f>
        <v>0.16704661862213285</v>
      </c>
      <c r="DE5" s="4">
        <f t="shared" ref="DE5:DE29" si="22">AW5/BE5</f>
        <v>2.7964894212563707E-2</v>
      </c>
      <c r="DF5" s="3">
        <f t="shared" ref="DF5:DF29" si="23">BB5/BE5</f>
        <v>5.7728596447296748E-2</v>
      </c>
      <c r="DG5" s="3">
        <f t="shared" ref="DG5:DG29" si="24">BE5/BI5</f>
        <v>1.6488720894747892E-2</v>
      </c>
      <c r="DH5" s="3">
        <f t="shared" si="15"/>
        <v>430.80578512396693</v>
      </c>
      <c r="DI5" s="3">
        <f t="shared" si="16"/>
        <v>5.4984173420939042</v>
      </c>
      <c r="DJ5" s="3">
        <f t="shared" ref="DJ5:DJ29" si="25">AN5/AE5</f>
        <v>0.55573194377120694</v>
      </c>
      <c r="DK5" s="3">
        <f t="shared" ref="DK5:DK29" si="26">BE5/AN5</f>
        <v>32.095656032621733</v>
      </c>
      <c r="DL5" s="3">
        <f t="shared" si="17"/>
        <v>1.0937125317730565</v>
      </c>
      <c r="DM5" s="3">
        <f t="shared" si="18"/>
        <v>0.56975684619442712</v>
      </c>
      <c r="DN5" s="3">
        <f t="shared" si="19"/>
        <v>0.53522612824324978</v>
      </c>
      <c r="DO5" s="3">
        <f t="shared" si="20"/>
        <v>5.4553738429811524E-2</v>
      </c>
      <c r="DP5" s="3">
        <f t="shared" ref="DP5:DP29" si="27">CG5/X5</f>
        <v>6.5599173553719012</v>
      </c>
      <c r="DQ5" s="3">
        <f t="shared" ref="DQ5:DQ29" si="28">CH5/CG5</f>
        <v>0.6692913385826772</v>
      </c>
      <c r="DR5" s="16"/>
    </row>
    <row r="6" spans="1:122" s="1" customFormat="1" ht="39" customHeight="1">
      <c r="A6" s="1" t="s">
        <v>135</v>
      </c>
      <c r="B6" s="18" t="s">
        <v>32</v>
      </c>
      <c r="C6" s="8" t="s">
        <v>378</v>
      </c>
      <c r="D6" s="9" t="s">
        <v>23</v>
      </c>
      <c r="E6" s="1" t="s">
        <v>9</v>
      </c>
      <c r="F6" s="125">
        <v>1</v>
      </c>
      <c r="G6" s="136">
        <v>2</v>
      </c>
      <c r="H6" s="5"/>
      <c r="I6" s="38">
        <v>5450</v>
      </c>
      <c r="J6" s="38">
        <v>4615</v>
      </c>
      <c r="K6" s="38">
        <v>53</v>
      </c>
      <c r="L6" s="38">
        <v>13</v>
      </c>
      <c r="M6" s="38">
        <f t="shared" si="0"/>
        <v>5503</v>
      </c>
      <c r="N6" s="38">
        <f t="shared" si="0"/>
        <v>4628</v>
      </c>
      <c r="O6" s="38">
        <v>376.79</v>
      </c>
      <c r="P6" s="143" t="s">
        <v>222</v>
      </c>
      <c r="Q6" s="10">
        <v>25</v>
      </c>
      <c r="R6" s="5"/>
      <c r="S6" s="38">
        <v>4.8600000000000003</v>
      </c>
      <c r="T6" s="38">
        <v>12.54</v>
      </c>
      <c r="U6" s="38"/>
      <c r="V6" s="120">
        <f t="shared" si="1"/>
        <v>17.399999999999999</v>
      </c>
      <c r="W6" s="146"/>
      <c r="X6" s="120">
        <f t="shared" si="2"/>
        <v>17.399999999999999</v>
      </c>
      <c r="Y6" s="5"/>
      <c r="Z6" s="119">
        <v>116980</v>
      </c>
      <c r="AA6" s="119">
        <v>4956</v>
      </c>
      <c r="AB6" s="119">
        <v>3503</v>
      </c>
      <c r="AC6" s="119">
        <v>7</v>
      </c>
      <c r="AD6" s="119">
        <v>19318</v>
      </c>
      <c r="AE6" s="121">
        <f t="shared" si="3"/>
        <v>144764</v>
      </c>
      <c r="AF6" s="122">
        <v>440</v>
      </c>
      <c r="AG6" s="119">
        <v>3397</v>
      </c>
      <c r="AH6" s="44"/>
      <c r="AI6" s="119">
        <v>7884</v>
      </c>
      <c r="AJ6" s="119">
        <v>423</v>
      </c>
      <c r="AK6" s="119">
        <f t="shared" si="4"/>
        <v>8307</v>
      </c>
      <c r="AL6" s="119">
        <v>4900</v>
      </c>
      <c r="AM6" s="119">
        <v>138</v>
      </c>
      <c r="AN6" s="119">
        <v>43320</v>
      </c>
      <c r="AO6" s="119"/>
      <c r="AP6" s="119">
        <v>340667</v>
      </c>
      <c r="AQ6" s="119">
        <v>665</v>
      </c>
      <c r="AR6" s="119">
        <v>627</v>
      </c>
      <c r="AS6" s="44"/>
      <c r="AT6" s="38">
        <v>945246</v>
      </c>
      <c r="AU6" s="38">
        <v>118309</v>
      </c>
      <c r="AV6" s="38">
        <v>864</v>
      </c>
      <c r="AW6" s="38">
        <v>75727</v>
      </c>
      <c r="AX6" s="38"/>
      <c r="AY6" s="38">
        <f t="shared" si="5"/>
        <v>194900</v>
      </c>
      <c r="AZ6" s="38">
        <v>45945</v>
      </c>
      <c r="BA6" s="38">
        <v>22619</v>
      </c>
      <c r="BB6" s="38">
        <f t="shared" si="6"/>
        <v>68564</v>
      </c>
      <c r="BC6" s="38">
        <f t="shared" si="7"/>
        <v>263464</v>
      </c>
      <c r="BD6" s="38"/>
      <c r="BE6" s="38">
        <f t="shared" si="8"/>
        <v>1208710</v>
      </c>
      <c r="BF6" s="44"/>
      <c r="BG6" s="38">
        <v>34735676</v>
      </c>
      <c r="BH6" s="38">
        <v>24529515</v>
      </c>
      <c r="BI6" s="38">
        <f t="shared" si="9"/>
        <v>59265191</v>
      </c>
      <c r="BJ6" s="5"/>
      <c r="BK6" s="6" t="s">
        <v>245</v>
      </c>
      <c r="BL6" s="38">
        <v>3716</v>
      </c>
      <c r="BM6" s="38">
        <v>360</v>
      </c>
      <c r="BN6" s="38">
        <v>74.5</v>
      </c>
      <c r="BO6" s="38">
        <v>74.5</v>
      </c>
      <c r="BP6" s="6" t="s">
        <v>246</v>
      </c>
      <c r="BQ6" s="38">
        <v>98.9</v>
      </c>
      <c r="BR6" s="38">
        <v>30</v>
      </c>
      <c r="BS6" s="38">
        <v>47.5</v>
      </c>
      <c r="BT6" s="38"/>
      <c r="BU6" s="10" t="s">
        <v>247</v>
      </c>
      <c r="BV6" s="38">
        <v>11.9</v>
      </c>
      <c r="BW6" s="38">
        <v>6</v>
      </c>
      <c r="BX6" s="38">
        <v>47.5</v>
      </c>
      <c r="BY6" s="38"/>
      <c r="BZ6" s="10"/>
      <c r="CA6" s="38"/>
      <c r="CB6" s="38"/>
      <c r="CC6" s="38"/>
      <c r="CD6" s="38"/>
      <c r="CE6" s="38">
        <f t="shared" si="10"/>
        <v>3826.8</v>
      </c>
      <c r="CF6" s="38">
        <f t="shared" si="10"/>
        <v>396</v>
      </c>
      <c r="CG6" s="38">
        <f t="shared" si="10"/>
        <v>169.5</v>
      </c>
      <c r="CH6" s="38">
        <f t="shared" si="10"/>
        <v>74.5</v>
      </c>
      <c r="CI6" s="5"/>
      <c r="CJ6" s="139">
        <v>69</v>
      </c>
      <c r="CK6" s="10" t="s">
        <v>222</v>
      </c>
      <c r="CL6" s="141">
        <v>16</v>
      </c>
      <c r="CM6" s="150">
        <v>1117</v>
      </c>
      <c r="CN6" s="150">
        <v>50</v>
      </c>
      <c r="CO6" s="10" t="s">
        <v>223</v>
      </c>
      <c r="CP6" s="10"/>
      <c r="CQ6" s="5"/>
      <c r="CR6" s="6" t="s">
        <v>248</v>
      </c>
      <c r="CS6" s="129" t="s">
        <v>249</v>
      </c>
      <c r="CT6" s="129" t="s">
        <v>250</v>
      </c>
      <c r="CU6" s="129" t="s">
        <v>251</v>
      </c>
      <c r="CV6" s="129" t="s">
        <v>241</v>
      </c>
      <c r="CW6" s="129" t="s">
        <v>241</v>
      </c>
      <c r="CX6" s="129" t="s">
        <v>244</v>
      </c>
      <c r="CY6" s="5"/>
      <c r="CZ6" s="3">
        <f t="shared" si="11"/>
        <v>31.280034572169402</v>
      </c>
      <c r="DA6" s="3">
        <f t="shared" si="12"/>
        <v>9.507346585998272E-2</v>
      </c>
      <c r="DB6" s="3">
        <f t="shared" si="13"/>
        <v>56.928262748487469</v>
      </c>
      <c r="DC6" s="3">
        <f t="shared" si="14"/>
        <v>261.1732929991357</v>
      </c>
      <c r="DD6" s="3">
        <f t="shared" si="21"/>
        <v>0.21797122552142367</v>
      </c>
      <c r="DE6" s="4">
        <f t="shared" si="22"/>
        <v>6.2651090832375009E-2</v>
      </c>
      <c r="DF6" s="3">
        <f t="shared" si="23"/>
        <v>5.6724938157208922E-2</v>
      </c>
      <c r="DG6" s="3">
        <f t="shared" si="24"/>
        <v>2.0394939754771059E-2</v>
      </c>
      <c r="DH6" s="3">
        <f t="shared" si="15"/>
        <v>265.97701149425291</v>
      </c>
      <c r="DI6" s="3">
        <f t="shared" si="16"/>
        <v>9.3604148660328441</v>
      </c>
      <c r="DJ6" s="3">
        <f t="shared" si="25"/>
        <v>0.29924566881268821</v>
      </c>
      <c r="DK6" s="3">
        <f t="shared" si="26"/>
        <v>27.901892890120038</v>
      </c>
      <c r="DL6" s="3">
        <f t="shared" si="17"/>
        <v>1.7949438202247192</v>
      </c>
      <c r="DM6" s="3">
        <f t="shared" si="18"/>
        <v>1.0587726879861712</v>
      </c>
      <c r="DN6" s="3">
        <f t="shared" si="19"/>
        <v>0.82687986171132244</v>
      </c>
      <c r="DO6" s="3">
        <f t="shared" si="20"/>
        <v>8.5566119273984442E-2</v>
      </c>
      <c r="DP6" s="3">
        <f t="shared" si="27"/>
        <v>9.7413793103448292</v>
      </c>
      <c r="DQ6" s="3">
        <f t="shared" si="28"/>
        <v>0.43952802359882004</v>
      </c>
      <c r="DR6" s="16"/>
    </row>
    <row r="7" spans="1:122" s="1" customFormat="1" ht="12.75">
      <c r="A7" s="1" t="s">
        <v>135</v>
      </c>
      <c r="B7" s="13" t="s">
        <v>33</v>
      </c>
      <c r="C7" s="8" t="s">
        <v>372</v>
      </c>
      <c r="D7" s="9" t="s">
        <v>20</v>
      </c>
      <c r="E7" s="1" t="s">
        <v>9</v>
      </c>
      <c r="F7" s="125">
        <v>5</v>
      </c>
      <c r="G7" s="10">
        <v>1</v>
      </c>
      <c r="H7" s="5"/>
      <c r="I7" s="38">
        <v>3030</v>
      </c>
      <c r="J7" s="38">
        <v>2178.8000000000002</v>
      </c>
      <c r="K7" s="38">
        <v>1256</v>
      </c>
      <c r="L7" s="38">
        <v>1260</v>
      </c>
      <c r="M7" s="38">
        <f t="shared" si="0"/>
        <v>4286</v>
      </c>
      <c r="N7" s="38">
        <f t="shared" si="0"/>
        <v>3438.8</v>
      </c>
      <c r="O7" s="38">
        <v>219</v>
      </c>
      <c r="P7" s="143" t="s">
        <v>223</v>
      </c>
      <c r="Q7" s="10"/>
      <c r="R7" s="5"/>
      <c r="S7" s="38">
        <v>4</v>
      </c>
      <c r="T7" s="38">
        <v>8.1999999999999993</v>
      </c>
      <c r="U7" s="38"/>
      <c r="V7" s="120">
        <f t="shared" si="1"/>
        <v>12.2</v>
      </c>
      <c r="W7" s="146"/>
      <c r="X7" s="120">
        <f t="shared" si="2"/>
        <v>12.2</v>
      </c>
      <c r="Y7" s="5"/>
      <c r="Z7" s="119">
        <v>166841</v>
      </c>
      <c r="AA7" s="119">
        <v>6349</v>
      </c>
      <c r="AB7" s="119">
        <v>1016</v>
      </c>
      <c r="AC7" s="119">
        <v>392</v>
      </c>
      <c r="AD7" s="119">
        <v>21891</v>
      </c>
      <c r="AE7" s="121">
        <f t="shared" si="3"/>
        <v>196489</v>
      </c>
      <c r="AF7" s="122">
        <v>328</v>
      </c>
      <c r="AG7" s="119">
        <v>2269</v>
      </c>
      <c r="AH7" s="44"/>
      <c r="AI7" s="119">
        <v>15351</v>
      </c>
      <c r="AJ7" s="119"/>
      <c r="AK7" s="119">
        <f t="shared" si="4"/>
        <v>15351</v>
      </c>
      <c r="AL7" s="119">
        <v>1652</v>
      </c>
      <c r="AM7" s="119">
        <v>113</v>
      </c>
      <c r="AN7" s="119">
        <v>29294</v>
      </c>
      <c r="AO7" s="119">
        <v>26365</v>
      </c>
      <c r="AP7" s="119">
        <v>162107</v>
      </c>
      <c r="AQ7" s="119">
        <v>639</v>
      </c>
      <c r="AR7" s="119">
        <v>813</v>
      </c>
      <c r="AS7" s="44"/>
      <c r="AT7" s="38">
        <v>750420</v>
      </c>
      <c r="AU7" s="38">
        <v>74216</v>
      </c>
      <c r="AV7" s="38"/>
      <c r="AW7" s="38">
        <v>46354</v>
      </c>
      <c r="AX7" s="38"/>
      <c r="AY7" s="38">
        <f t="shared" si="5"/>
        <v>120570</v>
      </c>
      <c r="AZ7" s="38">
        <v>38087</v>
      </c>
      <c r="BA7" s="38"/>
      <c r="BB7" s="38">
        <f t="shared" si="6"/>
        <v>38087</v>
      </c>
      <c r="BC7" s="38">
        <f t="shared" si="7"/>
        <v>158657</v>
      </c>
      <c r="BD7" s="38">
        <v>55823</v>
      </c>
      <c r="BE7" s="38">
        <f t="shared" si="8"/>
        <v>964900</v>
      </c>
      <c r="BF7" s="44"/>
      <c r="BG7" s="38">
        <v>27224528</v>
      </c>
      <c r="BH7" s="38">
        <v>3437000</v>
      </c>
      <c r="BI7" s="38">
        <f t="shared" si="9"/>
        <v>30661528</v>
      </c>
      <c r="BJ7" s="5"/>
      <c r="BK7" s="6" t="s">
        <v>423</v>
      </c>
      <c r="BL7" s="38">
        <v>2300</v>
      </c>
      <c r="BM7" s="38">
        <v>257</v>
      </c>
      <c r="BN7" s="38">
        <v>70</v>
      </c>
      <c r="BO7" s="38">
        <v>35</v>
      </c>
      <c r="BP7" s="6"/>
      <c r="BQ7" s="38"/>
      <c r="BR7" s="38"/>
      <c r="BS7" s="38"/>
      <c r="BT7" s="38"/>
      <c r="BU7" s="10"/>
      <c r="BV7" s="38"/>
      <c r="BW7" s="38"/>
      <c r="BX7" s="38"/>
      <c r="BY7" s="38"/>
      <c r="BZ7" s="10"/>
      <c r="CA7" s="38"/>
      <c r="CB7" s="38"/>
      <c r="CC7" s="38"/>
      <c r="CD7" s="38"/>
      <c r="CE7" s="38">
        <f t="shared" si="10"/>
        <v>2300</v>
      </c>
      <c r="CF7" s="38">
        <f t="shared" si="10"/>
        <v>257</v>
      </c>
      <c r="CG7" s="38">
        <f t="shared" si="10"/>
        <v>70</v>
      </c>
      <c r="CH7" s="38">
        <f t="shared" si="10"/>
        <v>35</v>
      </c>
      <c r="CI7" s="5"/>
      <c r="CJ7" s="139">
        <v>43</v>
      </c>
      <c r="CK7" s="10" t="s">
        <v>222</v>
      </c>
      <c r="CL7" s="141"/>
      <c r="CM7" s="150"/>
      <c r="CN7" s="150">
        <v>8</v>
      </c>
      <c r="CO7" s="10" t="s">
        <v>223</v>
      </c>
      <c r="CP7" s="10"/>
      <c r="CQ7" s="5"/>
      <c r="CR7" s="6" t="s">
        <v>270</v>
      </c>
      <c r="CS7" s="6" t="s">
        <v>226</v>
      </c>
      <c r="CT7" s="6" t="s">
        <v>18</v>
      </c>
      <c r="CU7" s="6" t="s">
        <v>326</v>
      </c>
      <c r="CV7" s="6"/>
      <c r="CW7" s="6"/>
      <c r="CX7" s="6" t="s">
        <v>272</v>
      </c>
      <c r="CY7" s="5"/>
      <c r="CZ7" s="3">
        <f t="shared" si="11"/>
        <v>57.138827497964407</v>
      </c>
      <c r="DA7" s="3">
        <f t="shared" si="12"/>
        <v>9.5382110038385481E-2</v>
      </c>
      <c r="DB7" s="3">
        <f t="shared" si="13"/>
        <v>46.137315342561358</v>
      </c>
      <c r="DC7" s="3">
        <f t="shared" si="14"/>
        <v>280.59206700011629</v>
      </c>
      <c r="DD7" s="3">
        <f t="shared" si="21"/>
        <v>0.16442843818012229</v>
      </c>
      <c r="DE7" s="4">
        <f t="shared" si="22"/>
        <v>4.8040211420872628E-2</v>
      </c>
      <c r="DF7" s="3">
        <f t="shared" si="23"/>
        <v>3.9472484195253392E-2</v>
      </c>
      <c r="DG7" s="3">
        <f t="shared" si="24"/>
        <v>3.1469403612240071E-2</v>
      </c>
      <c r="DH7" s="3">
        <f t="shared" si="15"/>
        <v>281.86885245901641</v>
      </c>
      <c r="DI7" s="3">
        <f t="shared" si="16"/>
        <v>8.5186693032453178</v>
      </c>
      <c r="DJ7" s="3">
        <f t="shared" si="25"/>
        <v>0.1490872262569406</v>
      </c>
      <c r="DK7" s="3">
        <f t="shared" si="26"/>
        <v>32.938485696729707</v>
      </c>
      <c r="DL7" s="3">
        <f t="shared" si="17"/>
        <v>4.4640572292660226</v>
      </c>
      <c r="DM7" s="3">
        <f t="shared" si="18"/>
        <v>0.48040013958357564</v>
      </c>
      <c r="DN7" s="3">
        <f t="shared" si="19"/>
        <v>0.66883796673258111</v>
      </c>
      <c r="DO7" s="3">
        <f t="shared" si="20"/>
        <v>7.4735372804466668E-2</v>
      </c>
      <c r="DP7" s="3">
        <f t="shared" si="27"/>
        <v>5.7377049180327875</v>
      </c>
      <c r="DQ7" s="3">
        <f t="shared" si="28"/>
        <v>0.5</v>
      </c>
      <c r="DR7" s="16"/>
    </row>
    <row r="8" spans="1:122" s="1" customFormat="1" ht="52.5" customHeight="1">
      <c r="A8" s="1" t="s">
        <v>135</v>
      </c>
      <c r="B8" s="13" t="s">
        <v>363</v>
      </c>
      <c r="C8" s="8" t="s">
        <v>364</v>
      </c>
      <c r="D8" s="9" t="s">
        <v>365</v>
      </c>
      <c r="E8" s="1" t="s">
        <v>9</v>
      </c>
      <c r="F8" s="125">
        <v>1</v>
      </c>
      <c r="G8" s="10">
        <v>6</v>
      </c>
      <c r="H8" s="5"/>
      <c r="I8" s="38">
        <v>1612</v>
      </c>
      <c r="J8" s="38">
        <v>1566.9</v>
      </c>
      <c r="K8" s="38">
        <v>571</v>
      </c>
      <c r="L8" s="38">
        <v>552</v>
      </c>
      <c r="M8" s="38">
        <f>SUM(I8+K8)</f>
        <v>2183</v>
      </c>
      <c r="N8" s="38">
        <f>SUM(J8+L8)</f>
        <v>2118.9</v>
      </c>
      <c r="O8" s="38">
        <v>135.16999999999999</v>
      </c>
      <c r="P8" s="143" t="s">
        <v>223</v>
      </c>
      <c r="Q8" s="10"/>
      <c r="R8" s="5"/>
      <c r="S8" s="38">
        <v>1</v>
      </c>
      <c r="T8" s="38">
        <v>5.56</v>
      </c>
      <c r="U8" s="38"/>
      <c r="V8" s="120">
        <f t="shared" si="1"/>
        <v>6.56</v>
      </c>
      <c r="W8" s="146"/>
      <c r="X8" s="120">
        <f t="shared" si="2"/>
        <v>6.56</v>
      </c>
      <c r="Y8" s="5"/>
      <c r="Z8" s="119">
        <v>54596</v>
      </c>
      <c r="AA8" s="119">
        <v>6745</v>
      </c>
      <c r="AB8" s="119">
        <v>71</v>
      </c>
      <c r="AC8" s="119">
        <v>524</v>
      </c>
      <c r="AD8" s="119">
        <v>4243</v>
      </c>
      <c r="AE8" s="121">
        <f t="shared" si="3"/>
        <v>66179</v>
      </c>
      <c r="AF8" s="122">
        <v>92</v>
      </c>
      <c r="AG8" s="119">
        <v>798</v>
      </c>
      <c r="AH8" s="44"/>
      <c r="AI8" s="119">
        <v>4397</v>
      </c>
      <c r="AJ8" s="119">
        <v>11448</v>
      </c>
      <c r="AK8" s="119">
        <f t="shared" si="4"/>
        <v>15845</v>
      </c>
      <c r="AL8" s="126">
        <v>643</v>
      </c>
      <c r="AM8" s="119">
        <v>47</v>
      </c>
      <c r="AN8" s="119">
        <v>23919</v>
      </c>
      <c r="AO8" s="119">
        <v>10416</v>
      </c>
      <c r="AP8" s="119">
        <v>138029</v>
      </c>
      <c r="AQ8" s="119">
        <v>230</v>
      </c>
      <c r="AR8" s="119">
        <v>246</v>
      </c>
      <c r="AS8" s="44"/>
      <c r="AT8" s="38">
        <v>316545</v>
      </c>
      <c r="AU8" s="38">
        <v>23445.52</v>
      </c>
      <c r="AV8" s="38"/>
      <c r="AW8" s="38">
        <v>7397.59</v>
      </c>
      <c r="AX8" s="38"/>
      <c r="AY8" s="38">
        <f t="shared" si="5"/>
        <v>30843.11</v>
      </c>
      <c r="AZ8" s="38">
        <v>18823.89</v>
      </c>
      <c r="BA8" s="38"/>
      <c r="BB8" s="38">
        <f t="shared" si="6"/>
        <v>18823.89</v>
      </c>
      <c r="BC8" s="38">
        <f t="shared" si="7"/>
        <v>49667</v>
      </c>
      <c r="BD8" s="38">
        <v>23646</v>
      </c>
      <c r="BE8" s="38">
        <f t="shared" si="8"/>
        <v>389858</v>
      </c>
      <c r="BF8" s="44"/>
      <c r="BG8" s="38">
        <v>14786445</v>
      </c>
      <c r="BH8" s="38">
        <v>6924099</v>
      </c>
      <c r="BI8" s="38">
        <f t="shared" si="9"/>
        <v>21710544</v>
      </c>
      <c r="BJ8" s="5"/>
      <c r="BK8" s="6" t="s">
        <v>409</v>
      </c>
      <c r="BL8" s="38">
        <v>1016</v>
      </c>
      <c r="BM8" s="38">
        <v>86</v>
      </c>
      <c r="BN8" s="38">
        <v>74</v>
      </c>
      <c r="BO8" s="38">
        <v>47</v>
      </c>
      <c r="BP8" s="6"/>
      <c r="BQ8" s="38"/>
      <c r="BR8" s="38"/>
      <c r="BS8" s="38"/>
      <c r="BT8" s="38"/>
      <c r="BU8" s="10"/>
      <c r="BV8" s="38"/>
      <c r="BW8" s="38"/>
      <c r="BX8" s="38"/>
      <c r="BY8" s="38"/>
      <c r="BZ8" s="10"/>
      <c r="CA8" s="38"/>
      <c r="CB8" s="38"/>
      <c r="CC8" s="38"/>
      <c r="CD8" s="38"/>
      <c r="CE8" s="38">
        <f>SUM(BL8+BQ8+BV8+CA8)</f>
        <v>1016</v>
      </c>
      <c r="CF8" s="38">
        <f>SUM(BM8+BR8+BW8+CB8)</f>
        <v>86</v>
      </c>
      <c r="CG8" s="38">
        <f>SUM(BN8+BS8+BX8+CC8)</f>
        <v>74</v>
      </c>
      <c r="CH8" s="38">
        <f>SUM(BO8+BT8+BY8+CD8)</f>
        <v>47</v>
      </c>
      <c r="CI8" s="5"/>
      <c r="CJ8" s="139">
        <v>58</v>
      </c>
      <c r="CK8" s="10" t="s">
        <v>222</v>
      </c>
      <c r="CL8" s="141">
        <v>20</v>
      </c>
      <c r="CM8" s="150">
        <v>668</v>
      </c>
      <c r="CN8" s="150"/>
      <c r="CO8" s="10" t="s">
        <v>222</v>
      </c>
      <c r="CP8" s="6" t="s">
        <v>410</v>
      </c>
      <c r="CQ8" s="5"/>
      <c r="CR8" s="6" t="s">
        <v>382</v>
      </c>
      <c r="CS8" s="6" t="s">
        <v>411</v>
      </c>
      <c r="CT8" s="6" t="s">
        <v>383</v>
      </c>
      <c r="CU8" s="6" t="s">
        <v>395</v>
      </c>
      <c r="CV8" s="6" t="s">
        <v>382</v>
      </c>
      <c r="CW8" s="6" t="s">
        <v>382</v>
      </c>
      <c r="CX8" s="6" t="s">
        <v>412</v>
      </c>
      <c r="CY8" s="5"/>
      <c r="CZ8" s="3">
        <f t="shared" si="11"/>
        <v>31.232715088017365</v>
      </c>
      <c r="DA8" s="3">
        <f t="shared" si="12"/>
        <v>4.341875501439426E-2</v>
      </c>
      <c r="DB8" s="3">
        <f t="shared" si="13"/>
        <v>23.439992448912172</v>
      </c>
      <c r="DC8" s="3">
        <f t="shared" si="14"/>
        <v>183.99074991740997</v>
      </c>
      <c r="DD8" s="3">
        <f>BC8/BE8</f>
        <v>0.12739766786881376</v>
      </c>
      <c r="DE8" s="4">
        <f>AW8/BE8</f>
        <v>1.8975088365507441E-2</v>
      </c>
      <c r="DF8" s="3">
        <f>BB8/BE8</f>
        <v>4.8283964930820961E-2</v>
      </c>
      <c r="DG8" s="3">
        <f>BE8/BI8</f>
        <v>1.7957081130716944E-2</v>
      </c>
      <c r="DH8" s="3">
        <f t="shared" si="15"/>
        <v>323.00304878048786</v>
      </c>
      <c r="DI8" s="3">
        <f t="shared" si="16"/>
        <v>11.288404360753221</v>
      </c>
      <c r="DJ8" s="3">
        <f>AN8/AE8</f>
        <v>0.36142885205276598</v>
      </c>
      <c r="DK8" s="3">
        <f>BE8/AN8</f>
        <v>16.299092771436932</v>
      </c>
      <c r="DL8" s="3">
        <f t="shared" si="17"/>
        <v>7.4779366652508372</v>
      </c>
      <c r="DM8" s="3">
        <f t="shared" si="18"/>
        <v>0.30345934211147291</v>
      </c>
      <c r="DN8" s="3">
        <f t="shared" si="19"/>
        <v>0.47949407711548442</v>
      </c>
      <c r="DO8" s="3">
        <f t="shared" si="20"/>
        <v>4.0587097078672897E-2</v>
      </c>
      <c r="DP8" s="3">
        <f>CG8/X8</f>
        <v>11.280487804878049</v>
      </c>
      <c r="DQ8" s="3">
        <f t="shared" si="28"/>
        <v>0.63513513513513509</v>
      </c>
      <c r="DR8" s="16"/>
    </row>
    <row r="9" spans="1:122" s="1" customFormat="1" ht="93.75" customHeight="1">
      <c r="A9" s="1" t="s">
        <v>135</v>
      </c>
      <c r="B9" s="13" t="s">
        <v>34</v>
      </c>
      <c r="C9" s="8" t="s">
        <v>371</v>
      </c>
      <c r="D9" s="9" t="s">
        <v>14</v>
      </c>
      <c r="E9" s="1" t="s">
        <v>9</v>
      </c>
      <c r="F9" s="125">
        <v>2</v>
      </c>
      <c r="G9" s="135"/>
      <c r="H9" s="5"/>
      <c r="I9" s="38">
        <v>8122</v>
      </c>
      <c r="J9" s="38">
        <v>6904.3</v>
      </c>
      <c r="K9" s="38"/>
      <c r="L9" s="38"/>
      <c r="M9" s="38">
        <f t="shared" si="0"/>
        <v>8122</v>
      </c>
      <c r="N9" s="38">
        <f t="shared" si="0"/>
        <v>6904.3</v>
      </c>
      <c r="O9" s="38">
        <v>451</v>
      </c>
      <c r="P9" s="143" t="s">
        <v>222</v>
      </c>
      <c r="Q9" s="10">
        <v>25</v>
      </c>
      <c r="R9" s="5"/>
      <c r="S9" s="38">
        <v>11.09</v>
      </c>
      <c r="T9" s="38">
        <v>26</v>
      </c>
      <c r="U9" s="38"/>
      <c r="V9" s="120">
        <f t="shared" si="1"/>
        <v>37.090000000000003</v>
      </c>
      <c r="W9" s="146">
        <v>1.77</v>
      </c>
      <c r="X9" s="120">
        <f t="shared" si="2"/>
        <v>38.860000000000007</v>
      </c>
      <c r="Y9" s="5"/>
      <c r="Z9" s="119">
        <v>150345</v>
      </c>
      <c r="AA9" s="119">
        <v>10709</v>
      </c>
      <c r="AB9" s="119">
        <v>7522</v>
      </c>
      <c r="AC9" s="119">
        <v>418</v>
      </c>
      <c r="AD9" s="119">
        <v>14783</v>
      </c>
      <c r="AE9" s="121">
        <f t="shared" si="3"/>
        <v>183777</v>
      </c>
      <c r="AF9" s="122">
        <v>924</v>
      </c>
      <c r="AG9" s="119">
        <v>11898</v>
      </c>
      <c r="AH9" s="44"/>
      <c r="AI9" s="119">
        <v>22927</v>
      </c>
      <c r="AJ9" s="119">
        <v>951</v>
      </c>
      <c r="AK9" s="119">
        <f t="shared" si="4"/>
        <v>23878</v>
      </c>
      <c r="AL9" s="119">
        <v>7616</v>
      </c>
      <c r="AM9" s="119">
        <v>25</v>
      </c>
      <c r="AN9" s="119">
        <v>201660</v>
      </c>
      <c r="AO9" s="119">
        <v>12346</v>
      </c>
      <c r="AP9" s="119">
        <v>604468</v>
      </c>
      <c r="AQ9" s="119">
        <v>1032</v>
      </c>
      <c r="AR9" s="119">
        <v>917</v>
      </c>
      <c r="AS9" s="44"/>
      <c r="AT9" s="38">
        <v>2317200</v>
      </c>
      <c r="AU9" s="38">
        <v>240000</v>
      </c>
      <c r="AV9" s="38">
        <v>54900</v>
      </c>
      <c r="AW9" s="38">
        <v>100800</v>
      </c>
      <c r="AX9" s="38"/>
      <c r="AY9" s="38">
        <f t="shared" si="5"/>
        <v>395700</v>
      </c>
      <c r="AZ9" s="38">
        <v>117610</v>
      </c>
      <c r="BA9" s="38">
        <v>52850</v>
      </c>
      <c r="BB9" s="38">
        <f t="shared" si="6"/>
        <v>170460</v>
      </c>
      <c r="BC9" s="38">
        <f t="shared" si="7"/>
        <v>566160</v>
      </c>
      <c r="BD9" s="38">
        <v>68900</v>
      </c>
      <c r="BE9" s="38">
        <f t="shared" si="8"/>
        <v>2952260</v>
      </c>
      <c r="BF9" s="44"/>
      <c r="BG9" s="38">
        <v>51539559</v>
      </c>
      <c r="BH9" s="38">
        <v>28529935</v>
      </c>
      <c r="BI9" s="38">
        <f t="shared" si="9"/>
        <v>80069494</v>
      </c>
      <c r="BJ9" s="5"/>
      <c r="BK9" s="6" t="s">
        <v>238</v>
      </c>
      <c r="BL9" s="38">
        <v>3448.5</v>
      </c>
      <c r="BM9" s="38">
        <v>390</v>
      </c>
      <c r="BN9" s="38">
        <v>70.5</v>
      </c>
      <c r="BO9" s="38">
        <v>70.5</v>
      </c>
      <c r="BP9" s="6" t="s">
        <v>239</v>
      </c>
      <c r="BQ9" s="38">
        <v>1916</v>
      </c>
      <c r="BR9" s="38">
        <v>350</v>
      </c>
      <c r="BS9" s="38">
        <v>70.5</v>
      </c>
      <c r="BT9" s="38">
        <v>70.5</v>
      </c>
      <c r="BU9" s="10"/>
      <c r="BV9" s="38"/>
      <c r="BW9" s="38"/>
      <c r="BX9" s="38"/>
      <c r="BY9" s="38"/>
      <c r="BZ9" s="10"/>
      <c r="CA9" s="38"/>
      <c r="CB9" s="38"/>
      <c r="CC9" s="38"/>
      <c r="CD9" s="38"/>
      <c r="CE9" s="38">
        <f t="shared" si="10"/>
        <v>5364.5</v>
      </c>
      <c r="CF9" s="38">
        <f t="shared" si="10"/>
        <v>740</v>
      </c>
      <c r="CG9" s="38">
        <f t="shared" si="10"/>
        <v>141</v>
      </c>
      <c r="CH9" s="38">
        <f t="shared" si="10"/>
        <v>141</v>
      </c>
      <c r="CI9" s="5"/>
      <c r="CJ9" s="139">
        <v>169</v>
      </c>
      <c r="CK9" s="10" t="s">
        <v>222</v>
      </c>
      <c r="CL9" s="141">
        <v>35</v>
      </c>
      <c r="CM9" s="150">
        <v>1936</v>
      </c>
      <c r="CN9" s="150"/>
      <c r="CO9" s="10" t="s">
        <v>222</v>
      </c>
      <c r="CP9" s="85" t="s">
        <v>240</v>
      </c>
      <c r="CQ9" s="5"/>
      <c r="CR9" s="6" t="s">
        <v>241</v>
      </c>
      <c r="CS9" s="6" t="s">
        <v>242</v>
      </c>
      <c r="CT9" s="6" t="s">
        <v>243</v>
      </c>
      <c r="CU9" s="6" t="s">
        <v>241</v>
      </c>
      <c r="CV9" s="6" t="s">
        <v>241</v>
      </c>
      <c r="CW9" s="6" t="s">
        <v>241</v>
      </c>
      <c r="CX9" s="6" t="s">
        <v>244</v>
      </c>
      <c r="CY9" s="5"/>
      <c r="CZ9" s="3">
        <f t="shared" si="11"/>
        <v>26.617759946699881</v>
      </c>
      <c r="DA9" s="3">
        <f t="shared" si="12"/>
        <v>0.13382964239676723</v>
      </c>
      <c r="DB9" s="3">
        <f t="shared" si="13"/>
        <v>82.001071795837376</v>
      </c>
      <c r="DC9" s="3">
        <f t="shared" si="14"/>
        <v>427.59729443969701</v>
      </c>
      <c r="DD9" s="3">
        <f t="shared" si="21"/>
        <v>0.19177172742238149</v>
      </c>
      <c r="DE9" s="4">
        <f t="shared" si="22"/>
        <v>3.4143334259177711E-2</v>
      </c>
      <c r="DF9" s="3">
        <f t="shared" si="23"/>
        <v>5.7738817041859458E-2</v>
      </c>
      <c r="DG9" s="3">
        <f t="shared" si="24"/>
        <v>3.6871220892191477E-2</v>
      </c>
      <c r="DH9" s="3">
        <f t="shared" si="15"/>
        <v>177.67112712300565</v>
      </c>
      <c r="DI9" s="3">
        <f t="shared" si="16"/>
        <v>29.207884941268485</v>
      </c>
      <c r="DJ9" s="3">
        <f t="shared" si="25"/>
        <v>1.0973081506390898</v>
      </c>
      <c r="DK9" s="3">
        <f t="shared" si="26"/>
        <v>14.639789745115541</v>
      </c>
      <c r="DL9" s="3">
        <f t="shared" si="17"/>
        <v>3.4584244601190561</v>
      </c>
      <c r="DM9" s="3">
        <f t="shared" si="18"/>
        <v>1.1030806888460813</v>
      </c>
      <c r="DN9" s="3">
        <f t="shared" si="19"/>
        <v>0.77697956346045216</v>
      </c>
      <c r="DO9" s="3">
        <f t="shared" si="20"/>
        <v>0.10717958373767072</v>
      </c>
      <c r="DP9" s="3">
        <f t="shared" si="27"/>
        <v>3.6284096757591349</v>
      </c>
      <c r="DQ9" s="3">
        <f t="shared" si="28"/>
        <v>1</v>
      </c>
      <c r="DR9" s="16"/>
    </row>
    <row r="10" spans="1:122" s="1" customFormat="1" ht="25.5">
      <c r="A10" s="1" t="s">
        <v>135</v>
      </c>
      <c r="B10" s="18" t="s">
        <v>35</v>
      </c>
      <c r="C10" s="8" t="s">
        <v>357</v>
      </c>
      <c r="D10" s="9" t="s">
        <v>12</v>
      </c>
      <c r="E10" s="1" t="s">
        <v>13</v>
      </c>
      <c r="F10" s="125">
        <v>1</v>
      </c>
      <c r="G10" s="135"/>
      <c r="H10" s="5"/>
      <c r="I10" s="38">
        <v>1327</v>
      </c>
      <c r="J10" s="38">
        <v>1352.4</v>
      </c>
      <c r="K10" s="38"/>
      <c r="L10" s="38"/>
      <c r="M10" s="38">
        <f t="shared" ref="M10:M26" si="29">SUM(I10+K10)</f>
        <v>1327</v>
      </c>
      <c r="N10" s="38">
        <f t="shared" ref="N10:N26" si="30">SUM(J10+L10)</f>
        <v>1352.4</v>
      </c>
      <c r="O10" s="38">
        <v>62.13</v>
      </c>
      <c r="P10" s="143" t="s">
        <v>222</v>
      </c>
      <c r="Q10" s="10">
        <v>60</v>
      </c>
      <c r="R10" s="5"/>
      <c r="S10" s="38">
        <v>3.6</v>
      </c>
      <c r="T10" s="38">
        <v>8.07</v>
      </c>
      <c r="U10" s="38"/>
      <c r="V10" s="120">
        <f t="shared" si="1"/>
        <v>11.67</v>
      </c>
      <c r="W10" s="120">
        <v>0.5</v>
      </c>
      <c r="X10" s="120">
        <f t="shared" si="2"/>
        <v>12.17</v>
      </c>
      <c r="Y10" s="5"/>
      <c r="Z10" s="119">
        <v>28008</v>
      </c>
      <c r="AA10" s="119">
        <v>3627</v>
      </c>
      <c r="AB10" s="119">
        <v>848</v>
      </c>
      <c r="AC10" s="119">
        <v>148000</v>
      </c>
      <c r="AD10" s="119">
        <v>3880</v>
      </c>
      <c r="AE10" s="121">
        <f t="shared" si="3"/>
        <v>184363</v>
      </c>
      <c r="AF10" s="122">
        <v>193</v>
      </c>
      <c r="AG10" s="119">
        <v>758</v>
      </c>
      <c r="AH10" s="44"/>
      <c r="AI10" s="119">
        <v>2944</v>
      </c>
      <c r="AJ10" s="119">
        <v>431</v>
      </c>
      <c r="AK10" s="119">
        <f t="shared" si="4"/>
        <v>3375</v>
      </c>
      <c r="AL10" s="119">
        <v>258</v>
      </c>
      <c r="AM10" s="119">
        <v>19</v>
      </c>
      <c r="AN10" s="119">
        <v>56542</v>
      </c>
      <c r="AO10" s="119"/>
      <c r="AP10" s="119"/>
      <c r="AQ10" s="119">
        <v>172</v>
      </c>
      <c r="AR10" s="119">
        <v>157</v>
      </c>
      <c r="AS10" s="44"/>
      <c r="AT10" s="38">
        <v>675517.02</v>
      </c>
      <c r="AU10" s="38">
        <v>42608.42</v>
      </c>
      <c r="AV10" s="38">
        <v>17530.59</v>
      </c>
      <c r="AW10" s="38">
        <v>22641.86</v>
      </c>
      <c r="AX10" s="38"/>
      <c r="AY10" s="38">
        <f t="shared" si="5"/>
        <v>82780.87</v>
      </c>
      <c r="AZ10" s="38">
        <v>37476.080000000002</v>
      </c>
      <c r="BA10" s="38">
        <v>13432.8</v>
      </c>
      <c r="BB10" s="38">
        <f t="shared" si="6"/>
        <v>50908.880000000005</v>
      </c>
      <c r="BC10" s="38">
        <f t="shared" ref="BC10:BC26" si="31">SUM(AY10+BB10)</f>
        <v>133689.75</v>
      </c>
      <c r="BD10" s="38"/>
      <c r="BE10" s="38">
        <f t="shared" ref="BE10:BE26" si="32">SUM(AT10+BC10+BD10)</f>
        <v>809206.77</v>
      </c>
      <c r="BF10" s="44"/>
      <c r="BG10" s="38">
        <v>12004815</v>
      </c>
      <c r="BH10" s="38">
        <v>8345577</v>
      </c>
      <c r="BI10" s="38">
        <f t="shared" ref="BI10:BI26" si="33">SUM(BG10+BH10)</f>
        <v>20350392</v>
      </c>
      <c r="BJ10" s="5"/>
      <c r="BK10" s="123"/>
      <c r="BL10" s="38">
        <v>992</v>
      </c>
      <c r="BM10" s="38">
        <v>85</v>
      </c>
      <c r="BN10" s="38">
        <v>78</v>
      </c>
      <c r="BO10" s="38">
        <v>78</v>
      </c>
      <c r="BP10" s="123"/>
      <c r="BQ10" s="38"/>
      <c r="BR10" s="38"/>
      <c r="BS10" s="38"/>
      <c r="BT10" s="38"/>
      <c r="BU10" s="123"/>
      <c r="BV10" s="38"/>
      <c r="BW10" s="38"/>
      <c r="BX10" s="38"/>
      <c r="BY10" s="38"/>
      <c r="BZ10" s="38"/>
      <c r="CA10" s="38"/>
      <c r="CB10" s="38"/>
      <c r="CC10" s="38"/>
      <c r="CD10" s="38"/>
      <c r="CE10" s="38">
        <f t="shared" ref="CE10:CE26" si="34">SUM(BL10+BQ10+BV10+CA10)</f>
        <v>992</v>
      </c>
      <c r="CF10" s="38">
        <f t="shared" ref="CF10:CF26" si="35">SUM(BM10+BR10+BW10+CB10)</f>
        <v>85</v>
      </c>
      <c r="CG10" s="38">
        <f t="shared" ref="CG10:CG26" si="36">SUM(BN10+BS10+BX10+CC10)</f>
        <v>78</v>
      </c>
      <c r="CH10" s="38">
        <f t="shared" ref="CH10:CH26" si="37">SUM(BO10+BT10+BY10+CD10)</f>
        <v>78</v>
      </c>
      <c r="CI10" s="5"/>
      <c r="CJ10" s="139">
        <v>14</v>
      </c>
      <c r="CK10" s="10" t="s">
        <v>222</v>
      </c>
      <c r="CL10" s="38"/>
      <c r="CM10" s="150"/>
      <c r="CN10" s="150"/>
      <c r="CO10" s="124"/>
      <c r="CQ10" s="97"/>
      <c r="CR10" s="6" t="s">
        <v>224</v>
      </c>
      <c r="CS10" s="6" t="s">
        <v>389</v>
      </c>
      <c r="CT10" s="6" t="s">
        <v>390</v>
      </c>
      <c r="CU10" s="6" t="s">
        <v>391</v>
      </c>
      <c r="CV10" s="6" t="s">
        <v>391</v>
      </c>
      <c r="CW10" s="6" t="s">
        <v>391</v>
      </c>
      <c r="CX10" s="6" t="s">
        <v>392</v>
      </c>
      <c r="CY10" s="5"/>
      <c r="CZ10" s="3">
        <f t="shared" si="11"/>
        <v>136.32283348121857</v>
      </c>
      <c r="DA10" s="3">
        <f t="shared" si="12"/>
        <v>0.14270925761608991</v>
      </c>
      <c r="DB10" s="3">
        <f t="shared" si="13"/>
        <v>98.853704525288364</v>
      </c>
      <c r="DC10" s="3">
        <f t="shared" si="14"/>
        <v>598.34869121561667</v>
      </c>
      <c r="DD10" s="3">
        <f t="shared" si="21"/>
        <v>0.16521086446174937</v>
      </c>
      <c r="DE10" s="4">
        <f t="shared" si="22"/>
        <v>2.7980314598702628E-2</v>
      </c>
      <c r="DF10" s="3">
        <f t="shared" si="23"/>
        <v>6.2912078701467117E-2</v>
      </c>
      <c r="DG10" s="3">
        <f t="shared" si="24"/>
        <v>3.976369447821939E-2</v>
      </c>
      <c r="DH10" s="3">
        <f t="shared" si="15"/>
        <v>111.12571898110107</v>
      </c>
      <c r="DI10" s="3">
        <f t="shared" si="16"/>
        <v>41.80863649807749</v>
      </c>
      <c r="DJ10" s="3">
        <f t="shared" si="25"/>
        <v>0.30668843531511203</v>
      </c>
      <c r="DK10" s="3">
        <f t="shared" si="26"/>
        <v>14.311605001591737</v>
      </c>
      <c r="DL10" s="3">
        <f t="shared" si="17"/>
        <v>2.4955634427684115</v>
      </c>
      <c r="DM10" s="3">
        <f t="shared" si="18"/>
        <v>0.19077196095829635</v>
      </c>
      <c r="DN10" s="3">
        <f t="shared" si="19"/>
        <v>0.7335107956225968</v>
      </c>
      <c r="DO10" s="3">
        <f t="shared" si="20"/>
        <v>6.285122744750074E-2</v>
      </c>
      <c r="DP10" s="3">
        <f t="shared" si="27"/>
        <v>6.4092029580936734</v>
      </c>
      <c r="DQ10" s="3">
        <f t="shared" si="28"/>
        <v>1</v>
      </c>
      <c r="DR10" s="16"/>
    </row>
    <row r="11" spans="1:122" s="1" customFormat="1" ht="25.5">
      <c r="A11" s="1" t="s">
        <v>135</v>
      </c>
      <c r="B11" s="18" t="s">
        <v>36</v>
      </c>
      <c r="C11" s="8" t="s">
        <v>15</v>
      </c>
      <c r="D11" s="9" t="s">
        <v>16</v>
      </c>
      <c r="E11" s="1" t="s">
        <v>13</v>
      </c>
      <c r="F11" s="125">
        <v>1</v>
      </c>
      <c r="G11" s="10">
        <v>6</v>
      </c>
      <c r="H11" s="5"/>
      <c r="I11" s="38">
        <v>2318</v>
      </c>
      <c r="J11" s="38">
        <v>2848</v>
      </c>
      <c r="K11" s="38"/>
      <c r="L11" s="38"/>
      <c r="M11" s="38">
        <f t="shared" si="29"/>
        <v>2318</v>
      </c>
      <c r="N11" s="38">
        <f t="shared" si="30"/>
        <v>2848</v>
      </c>
      <c r="O11" s="38">
        <v>220</v>
      </c>
      <c r="P11" s="143" t="s">
        <v>223</v>
      </c>
      <c r="Q11" s="10"/>
      <c r="R11" s="5"/>
      <c r="S11" s="38">
        <v>4</v>
      </c>
      <c r="T11" s="38">
        <v>3.2</v>
      </c>
      <c r="U11" s="38"/>
      <c r="V11" s="120">
        <f t="shared" si="1"/>
        <v>7.2</v>
      </c>
      <c r="W11" s="146"/>
      <c r="X11" s="120">
        <f t="shared" si="2"/>
        <v>7.2</v>
      </c>
      <c r="Y11" s="5"/>
      <c r="Z11" s="119">
        <v>22845</v>
      </c>
      <c r="AA11" s="119">
        <v>4579</v>
      </c>
      <c r="AB11" s="119">
        <v>161</v>
      </c>
      <c r="AC11" s="119">
        <v>33</v>
      </c>
      <c r="AD11" s="119">
        <v>4553</v>
      </c>
      <c r="AE11" s="121">
        <f t="shared" si="3"/>
        <v>32171</v>
      </c>
      <c r="AF11" s="122">
        <v>185</v>
      </c>
      <c r="AG11" s="119">
        <v>1994</v>
      </c>
      <c r="AH11" s="44"/>
      <c r="AI11" s="119">
        <v>2319</v>
      </c>
      <c r="AJ11" s="119">
        <v>1056</v>
      </c>
      <c r="AK11" s="119">
        <f t="shared" si="4"/>
        <v>3375</v>
      </c>
      <c r="AL11" s="119">
        <v>530</v>
      </c>
      <c r="AM11" s="119">
        <v>38</v>
      </c>
      <c r="AN11" s="119">
        <v>8179</v>
      </c>
      <c r="AO11" s="119">
        <v>538</v>
      </c>
      <c r="AP11" s="119">
        <v>44603</v>
      </c>
      <c r="AQ11" s="119">
        <v>126</v>
      </c>
      <c r="AR11" s="119">
        <v>562</v>
      </c>
      <c r="AS11" s="44"/>
      <c r="AT11" s="38">
        <v>441421</v>
      </c>
      <c r="AU11" s="38">
        <v>27000</v>
      </c>
      <c r="AV11" s="38">
        <v>18600</v>
      </c>
      <c r="AW11" s="38">
        <v>26521</v>
      </c>
      <c r="AX11" s="38">
        <v>15000</v>
      </c>
      <c r="AY11" s="38">
        <f t="shared" si="5"/>
        <v>87121</v>
      </c>
      <c r="AZ11" s="38">
        <v>40705</v>
      </c>
      <c r="BA11" s="38">
        <v>16885</v>
      </c>
      <c r="BB11" s="38">
        <f t="shared" si="6"/>
        <v>57590</v>
      </c>
      <c r="BC11" s="38">
        <f t="shared" si="31"/>
        <v>144711</v>
      </c>
      <c r="BD11" s="38">
        <v>65137</v>
      </c>
      <c r="BE11" s="38">
        <f t="shared" si="32"/>
        <v>651269</v>
      </c>
      <c r="BF11" s="44"/>
      <c r="BG11" s="38">
        <v>7439641</v>
      </c>
      <c r="BH11" s="38">
        <v>29225588</v>
      </c>
      <c r="BI11" s="38">
        <f t="shared" si="33"/>
        <v>36665229</v>
      </c>
      <c r="BJ11" s="5"/>
      <c r="BK11" s="2" t="s">
        <v>291</v>
      </c>
      <c r="BL11" s="38">
        <v>654</v>
      </c>
      <c r="BM11" s="38">
        <v>66</v>
      </c>
      <c r="BN11" s="38">
        <v>52</v>
      </c>
      <c r="BO11" s="38">
        <v>52</v>
      </c>
      <c r="BP11" s="6"/>
      <c r="BQ11" s="38"/>
      <c r="BR11" s="38"/>
      <c r="BS11" s="38"/>
      <c r="BT11" s="38"/>
      <c r="BU11" s="10"/>
      <c r="BV11" s="38"/>
      <c r="BW11" s="38"/>
      <c r="BX11" s="38"/>
      <c r="BY11" s="38"/>
      <c r="BZ11" s="10"/>
      <c r="CA11" s="38"/>
      <c r="CB11" s="38"/>
      <c r="CC11" s="38"/>
      <c r="CD11" s="38"/>
      <c r="CE11" s="38">
        <f t="shared" si="34"/>
        <v>654</v>
      </c>
      <c r="CF11" s="38">
        <f t="shared" si="35"/>
        <v>66</v>
      </c>
      <c r="CG11" s="38">
        <f t="shared" si="36"/>
        <v>52</v>
      </c>
      <c r="CH11" s="38">
        <f t="shared" si="37"/>
        <v>52</v>
      </c>
      <c r="CI11" s="5"/>
      <c r="CJ11" s="139">
        <v>23</v>
      </c>
      <c r="CK11" s="10" t="s">
        <v>222</v>
      </c>
      <c r="CL11" s="38"/>
      <c r="CM11" s="150"/>
      <c r="CN11" s="150">
        <v>8</v>
      </c>
      <c r="CO11" s="10" t="s">
        <v>223</v>
      </c>
      <c r="CP11" s="10"/>
      <c r="CQ11" s="5"/>
      <c r="CR11" s="2" t="s">
        <v>275</v>
      </c>
      <c r="CS11" s="2" t="s">
        <v>18</v>
      </c>
      <c r="CT11" s="2" t="s">
        <v>292</v>
      </c>
      <c r="CU11" s="2" t="s">
        <v>275</v>
      </c>
      <c r="CV11" s="2" t="s">
        <v>275</v>
      </c>
      <c r="CW11" s="2" t="s">
        <v>275</v>
      </c>
      <c r="CX11" s="2" t="s">
        <v>293</v>
      </c>
      <c r="CY11" s="5"/>
      <c r="CZ11" s="3">
        <f t="shared" si="11"/>
        <v>11.295997191011235</v>
      </c>
      <c r="DA11" s="3">
        <f t="shared" si="12"/>
        <v>6.4957865168539325E-2</v>
      </c>
      <c r="DB11" s="3">
        <f t="shared" si="13"/>
        <v>50.811446629213485</v>
      </c>
      <c r="DC11" s="3">
        <f t="shared" si="14"/>
        <v>228.67591292134833</v>
      </c>
      <c r="DD11" s="3">
        <f t="shared" si="21"/>
        <v>0.22219850783623971</v>
      </c>
      <c r="DE11" s="4">
        <f t="shared" si="22"/>
        <v>4.0722036516401057E-2</v>
      </c>
      <c r="DF11" s="3">
        <f t="shared" si="23"/>
        <v>8.842736257982492E-2</v>
      </c>
      <c r="DG11" s="3">
        <f t="shared" si="24"/>
        <v>1.7762578272728095E-2</v>
      </c>
      <c r="DH11" s="3">
        <f t="shared" si="15"/>
        <v>395.55555555555554</v>
      </c>
      <c r="DI11" s="3">
        <f t="shared" si="16"/>
        <v>2.8718398876404496</v>
      </c>
      <c r="DJ11" s="3">
        <f t="shared" si="25"/>
        <v>0.25423518075285195</v>
      </c>
      <c r="DK11" s="3">
        <f t="shared" si="26"/>
        <v>79.626971512409824</v>
      </c>
      <c r="DL11" s="3">
        <f t="shared" si="17"/>
        <v>1.1850421348314606</v>
      </c>
      <c r="DM11" s="3">
        <f t="shared" si="18"/>
        <v>0.18609550561797752</v>
      </c>
      <c r="DN11" s="3">
        <f t="shared" si="19"/>
        <v>0.22963483146067415</v>
      </c>
      <c r="DO11" s="3">
        <f t="shared" si="20"/>
        <v>2.3174157303370788E-2</v>
      </c>
      <c r="DP11" s="3">
        <f t="shared" si="27"/>
        <v>7.2222222222222223</v>
      </c>
      <c r="DQ11" s="3">
        <f t="shared" si="28"/>
        <v>1</v>
      </c>
      <c r="DR11" s="16"/>
    </row>
    <row r="12" spans="1:122" s="1" customFormat="1" ht="89.25" customHeight="1">
      <c r="A12" s="1" t="s">
        <v>135</v>
      </c>
      <c r="B12" s="18" t="s">
        <v>369</v>
      </c>
      <c r="C12" s="8" t="s">
        <v>368</v>
      </c>
      <c r="D12" s="9" t="s">
        <v>27</v>
      </c>
      <c r="E12" s="2" t="s">
        <v>6</v>
      </c>
      <c r="F12" s="125">
        <v>4</v>
      </c>
      <c r="G12" s="10"/>
      <c r="H12" s="5"/>
      <c r="I12" s="38">
        <v>9041</v>
      </c>
      <c r="J12" s="38">
        <v>7929.9</v>
      </c>
      <c r="K12" s="38">
        <v>1142</v>
      </c>
      <c r="L12" s="38">
        <v>1108</v>
      </c>
      <c r="M12" s="38">
        <f t="shared" si="29"/>
        <v>10183</v>
      </c>
      <c r="N12" s="38">
        <f t="shared" si="30"/>
        <v>9037.9</v>
      </c>
      <c r="O12" s="38">
        <v>576.67999999999995</v>
      </c>
      <c r="P12" s="143" t="s">
        <v>222</v>
      </c>
      <c r="Q12" s="10">
        <v>45</v>
      </c>
      <c r="R12" s="5"/>
      <c r="S12" s="38">
        <v>19.190000000000001</v>
      </c>
      <c r="T12" s="38">
        <v>22.47</v>
      </c>
      <c r="U12" s="38"/>
      <c r="V12" s="120">
        <f t="shared" si="1"/>
        <v>41.66</v>
      </c>
      <c r="W12" s="146">
        <v>6.4</v>
      </c>
      <c r="X12" s="120">
        <f t="shared" si="2"/>
        <v>48.059999999999995</v>
      </c>
      <c r="Y12" s="5"/>
      <c r="Z12" s="119">
        <v>165733</v>
      </c>
      <c r="AA12" s="119">
        <v>8151</v>
      </c>
      <c r="AB12" s="119">
        <v>2180</v>
      </c>
      <c r="AC12" s="119">
        <v>508</v>
      </c>
      <c r="AD12" s="119">
        <v>13360</v>
      </c>
      <c r="AE12" s="121">
        <f t="shared" si="3"/>
        <v>189932</v>
      </c>
      <c r="AF12" s="122">
        <v>925</v>
      </c>
      <c r="AG12" s="119">
        <v>8800</v>
      </c>
      <c r="AH12" s="44">
        <v>16733</v>
      </c>
      <c r="AI12" s="119">
        <v>16733</v>
      </c>
      <c r="AJ12" s="119">
        <v>11951</v>
      </c>
      <c r="AK12" s="119">
        <f t="shared" si="4"/>
        <v>28684</v>
      </c>
      <c r="AL12" s="119">
        <v>8186</v>
      </c>
      <c r="AM12" s="119">
        <v>356</v>
      </c>
      <c r="AN12" s="119">
        <v>74469</v>
      </c>
      <c r="AO12" s="119">
        <v>20127</v>
      </c>
      <c r="AP12" s="119">
        <v>641851</v>
      </c>
      <c r="AQ12" s="119">
        <v>2402</v>
      </c>
      <c r="AR12" s="119">
        <v>961</v>
      </c>
      <c r="AS12" s="44"/>
      <c r="AT12" s="38">
        <v>3014541</v>
      </c>
      <c r="AU12" s="38">
        <v>455852</v>
      </c>
      <c r="AV12" s="38">
        <v>48345</v>
      </c>
      <c r="AW12" s="38">
        <v>150561</v>
      </c>
      <c r="AX12" s="38">
        <v>7488</v>
      </c>
      <c r="AY12" s="38">
        <f t="shared" si="5"/>
        <v>662246</v>
      </c>
      <c r="AZ12" s="38">
        <v>148914</v>
      </c>
      <c r="BA12" s="38">
        <v>70809</v>
      </c>
      <c r="BB12" s="38">
        <f t="shared" si="6"/>
        <v>219723</v>
      </c>
      <c r="BC12" s="38">
        <f t="shared" si="31"/>
        <v>881969</v>
      </c>
      <c r="BD12" s="38">
        <v>128006</v>
      </c>
      <c r="BE12" s="38">
        <f t="shared" si="32"/>
        <v>4024516</v>
      </c>
      <c r="BF12" s="44"/>
      <c r="BG12" s="38">
        <v>57558000</v>
      </c>
      <c r="BH12" s="38">
        <v>40790900</v>
      </c>
      <c r="BI12" s="38">
        <f t="shared" si="33"/>
        <v>98348900</v>
      </c>
      <c r="BJ12" s="5"/>
      <c r="BK12" s="6" t="s">
        <v>306</v>
      </c>
      <c r="BL12" s="38">
        <v>1190</v>
      </c>
      <c r="BM12" s="38">
        <v>190</v>
      </c>
      <c r="BN12" s="38">
        <v>68.25</v>
      </c>
      <c r="BO12" s="38">
        <v>62</v>
      </c>
      <c r="BP12" s="6" t="s">
        <v>307</v>
      </c>
      <c r="BQ12" s="38">
        <v>1700</v>
      </c>
      <c r="BR12" s="38">
        <v>210</v>
      </c>
      <c r="BS12" s="38">
        <v>68.25</v>
      </c>
      <c r="BT12" s="38">
        <v>62</v>
      </c>
      <c r="BU12" s="10" t="s">
        <v>308</v>
      </c>
      <c r="BV12" s="38">
        <v>1720</v>
      </c>
      <c r="BW12" s="38">
        <v>326</v>
      </c>
      <c r="BX12" s="38">
        <v>68.25</v>
      </c>
      <c r="BY12" s="38">
        <v>62</v>
      </c>
      <c r="BZ12" s="10" t="s">
        <v>309</v>
      </c>
      <c r="CA12" s="38">
        <v>546</v>
      </c>
      <c r="CB12" s="38">
        <v>86</v>
      </c>
      <c r="CC12" s="38">
        <v>60</v>
      </c>
      <c r="CD12" s="38">
        <v>16</v>
      </c>
      <c r="CE12" s="38">
        <f t="shared" si="34"/>
        <v>5156</v>
      </c>
      <c r="CF12" s="38">
        <f t="shared" si="35"/>
        <v>812</v>
      </c>
      <c r="CG12" s="38">
        <f t="shared" si="36"/>
        <v>264.75</v>
      </c>
      <c r="CH12" s="38">
        <f t="shared" si="37"/>
        <v>202</v>
      </c>
      <c r="CI12" s="5"/>
      <c r="CJ12" s="139">
        <v>166</v>
      </c>
      <c r="CK12" s="10" t="s">
        <v>222</v>
      </c>
      <c r="CL12" s="141">
        <v>24</v>
      </c>
      <c r="CM12" s="150">
        <v>1382</v>
      </c>
      <c r="CN12" s="150"/>
      <c r="CO12" s="10" t="s">
        <v>222</v>
      </c>
      <c r="CP12" s="130" t="s">
        <v>310</v>
      </c>
      <c r="CQ12" s="5"/>
      <c r="CR12" s="6" t="s">
        <v>270</v>
      </c>
      <c r="CS12" s="6" t="s">
        <v>18</v>
      </c>
      <c r="CT12" s="6" t="s">
        <v>28</v>
      </c>
      <c r="CU12" s="6" t="s">
        <v>275</v>
      </c>
      <c r="CV12" s="6" t="s">
        <v>275</v>
      </c>
      <c r="CW12" s="6" t="s">
        <v>275</v>
      </c>
      <c r="CX12" s="6" t="s">
        <v>311</v>
      </c>
      <c r="CY12" s="5"/>
      <c r="CZ12" s="3">
        <f t="shared" si="11"/>
        <v>21.015058807908918</v>
      </c>
      <c r="DA12" s="3">
        <f t="shared" si="12"/>
        <v>0.10234678409807589</v>
      </c>
      <c r="DB12" s="3">
        <f t="shared" si="13"/>
        <v>97.5856117018334</v>
      </c>
      <c r="DC12" s="3">
        <f t="shared" si="14"/>
        <v>445.29326502838052</v>
      </c>
      <c r="DD12" s="3">
        <f t="shared" si="21"/>
        <v>0.21914908525646315</v>
      </c>
      <c r="DE12" s="4">
        <f t="shared" si="22"/>
        <v>3.7410958236965636E-2</v>
      </c>
      <c r="DF12" s="3">
        <f t="shared" si="23"/>
        <v>5.4596130317285357E-2</v>
      </c>
      <c r="DG12" s="3">
        <f t="shared" si="24"/>
        <v>4.0920803384684526E-2</v>
      </c>
      <c r="DH12" s="3">
        <f t="shared" si="15"/>
        <v>188.05451518934666</v>
      </c>
      <c r="DI12" s="3">
        <f t="shared" si="16"/>
        <v>8.2396353135130944</v>
      </c>
      <c r="DJ12" s="3">
        <f t="shared" si="25"/>
        <v>0.39208242950108457</v>
      </c>
      <c r="DK12" s="3">
        <f t="shared" si="26"/>
        <v>54.042836616578711</v>
      </c>
      <c r="DL12" s="3">
        <f t="shared" si="17"/>
        <v>3.1737461135883338</v>
      </c>
      <c r="DM12" s="3">
        <f t="shared" si="18"/>
        <v>0.90574137797497212</v>
      </c>
      <c r="DN12" s="3">
        <f t="shared" si="19"/>
        <v>0.57048650682127489</v>
      </c>
      <c r="DO12" s="3">
        <f t="shared" si="20"/>
        <v>8.9843879662310944E-2</v>
      </c>
      <c r="DP12" s="3">
        <f t="shared" si="27"/>
        <v>5.5087390761548072</v>
      </c>
      <c r="DQ12" s="3">
        <f t="shared" si="28"/>
        <v>0.76298394711992445</v>
      </c>
      <c r="DR12" s="16"/>
    </row>
    <row r="13" spans="1:122" s="1" customFormat="1" ht="42.75" customHeight="1">
      <c r="A13" s="1" t="s">
        <v>135</v>
      </c>
      <c r="B13" s="13" t="s">
        <v>18</v>
      </c>
      <c r="C13" s="8" t="s">
        <v>21</v>
      </c>
      <c r="D13" s="9" t="s">
        <v>255</v>
      </c>
      <c r="E13" s="1" t="s">
        <v>9</v>
      </c>
      <c r="F13" s="125">
        <v>1</v>
      </c>
      <c r="G13" s="10"/>
      <c r="H13" s="5"/>
      <c r="I13" s="37">
        <v>6916</v>
      </c>
      <c r="J13" s="38">
        <v>6332.7</v>
      </c>
      <c r="K13" s="38"/>
      <c r="L13" s="38"/>
      <c r="M13" s="38">
        <f t="shared" si="29"/>
        <v>6916</v>
      </c>
      <c r="N13" s="38">
        <f t="shared" si="30"/>
        <v>6332.7</v>
      </c>
      <c r="O13" s="37">
        <v>393</v>
      </c>
      <c r="P13" s="143" t="s">
        <v>222</v>
      </c>
      <c r="Q13" s="10">
        <v>15</v>
      </c>
      <c r="R13" s="5">
        <v>11</v>
      </c>
      <c r="S13" s="38">
        <v>10.3</v>
      </c>
      <c r="T13" s="38">
        <v>16.399999999999999</v>
      </c>
      <c r="U13" s="38">
        <v>1</v>
      </c>
      <c r="V13" s="120">
        <f t="shared" si="1"/>
        <v>27.7</v>
      </c>
      <c r="W13" s="146"/>
      <c r="X13" s="120">
        <f t="shared" si="2"/>
        <v>27.7</v>
      </c>
      <c r="Y13" s="5"/>
      <c r="Z13" s="119">
        <v>86751</v>
      </c>
      <c r="AA13" s="119">
        <v>11940</v>
      </c>
      <c r="AB13" s="119">
        <v>2645</v>
      </c>
      <c r="AC13" s="119">
        <v>318</v>
      </c>
      <c r="AD13" s="119"/>
      <c r="AE13" s="121">
        <f t="shared" si="3"/>
        <v>101654</v>
      </c>
      <c r="AF13" s="122">
        <v>348</v>
      </c>
      <c r="AG13" s="119">
        <v>1814</v>
      </c>
      <c r="AH13" s="44"/>
      <c r="AI13" s="119">
        <v>14104</v>
      </c>
      <c r="AJ13" s="119"/>
      <c r="AK13" s="119">
        <f t="shared" si="4"/>
        <v>14104</v>
      </c>
      <c r="AL13" s="119">
        <v>3931</v>
      </c>
      <c r="AM13" s="119">
        <v>151</v>
      </c>
      <c r="AN13" s="119">
        <v>72080</v>
      </c>
      <c r="AO13" s="119"/>
      <c r="AP13" s="119">
        <v>480706</v>
      </c>
      <c r="AQ13" s="119">
        <v>1361</v>
      </c>
      <c r="AR13" s="119">
        <v>690</v>
      </c>
      <c r="AS13" s="44"/>
      <c r="AT13" s="38">
        <v>1952375</v>
      </c>
      <c r="AU13" s="38">
        <v>79739.41</v>
      </c>
      <c r="AV13" s="38">
        <v>31731.89</v>
      </c>
      <c r="AW13" s="38">
        <v>58344</v>
      </c>
      <c r="AX13" s="38"/>
      <c r="AY13" s="38">
        <f t="shared" si="5"/>
        <v>169815.3</v>
      </c>
      <c r="AZ13" s="38">
        <v>47475.77</v>
      </c>
      <c r="BA13" s="38">
        <v>19421.55</v>
      </c>
      <c r="BB13" s="38">
        <f t="shared" si="6"/>
        <v>66897.319999999992</v>
      </c>
      <c r="BC13" s="38">
        <f t="shared" si="31"/>
        <v>236712.62</v>
      </c>
      <c r="BD13" s="38"/>
      <c r="BE13" s="38">
        <f t="shared" si="32"/>
        <v>2189087.62</v>
      </c>
      <c r="BF13" s="44"/>
      <c r="BG13" s="38">
        <v>39370560</v>
      </c>
      <c r="BH13" s="38">
        <v>1534456</v>
      </c>
      <c r="BI13" s="38">
        <f t="shared" si="33"/>
        <v>40905016</v>
      </c>
      <c r="BJ13" s="5"/>
      <c r="BK13" s="6" t="s">
        <v>261</v>
      </c>
      <c r="BL13" s="38">
        <v>4743</v>
      </c>
      <c r="BM13" s="38">
        <v>416</v>
      </c>
      <c r="BN13" s="38">
        <v>66</v>
      </c>
      <c r="BO13" s="38">
        <v>66</v>
      </c>
      <c r="BP13" s="6"/>
      <c r="BQ13" s="38"/>
      <c r="BR13" s="38"/>
      <c r="BS13" s="38"/>
      <c r="BT13" s="38"/>
      <c r="BU13" s="10"/>
      <c r="BV13" s="38"/>
      <c r="BW13" s="38"/>
      <c r="BX13" s="38"/>
      <c r="BY13" s="38"/>
      <c r="BZ13" s="10"/>
      <c r="CA13" s="38"/>
      <c r="CB13" s="38"/>
      <c r="CC13" s="38"/>
      <c r="CD13" s="38"/>
      <c r="CE13" s="38">
        <f t="shared" si="34"/>
        <v>4743</v>
      </c>
      <c r="CF13" s="38">
        <f t="shared" si="35"/>
        <v>416</v>
      </c>
      <c r="CG13" s="38">
        <f t="shared" si="36"/>
        <v>66</v>
      </c>
      <c r="CH13" s="38">
        <f t="shared" si="37"/>
        <v>66</v>
      </c>
      <c r="CI13" s="5"/>
      <c r="CJ13" s="139">
        <v>106</v>
      </c>
      <c r="CK13" s="10" t="s">
        <v>222</v>
      </c>
      <c r="CL13" s="38"/>
      <c r="CM13" s="150"/>
      <c r="CN13" s="150"/>
      <c r="CO13" s="10" t="s">
        <v>222</v>
      </c>
      <c r="CP13" s="6" t="s">
        <v>422</v>
      </c>
      <c r="CQ13" s="5"/>
      <c r="CR13" s="6" t="s">
        <v>256</v>
      </c>
      <c r="CS13" s="6" t="s">
        <v>257</v>
      </c>
      <c r="CT13" s="6" t="s">
        <v>258</v>
      </c>
      <c r="CU13" s="6" t="s">
        <v>259</v>
      </c>
      <c r="CV13" s="6" t="s">
        <v>259</v>
      </c>
      <c r="CW13" s="6" t="s">
        <v>259</v>
      </c>
      <c r="CX13" s="6" t="s">
        <v>260</v>
      </c>
      <c r="CY13" s="5"/>
      <c r="CZ13" s="3">
        <f t="shared" si="11"/>
        <v>16.052236802627633</v>
      </c>
      <c r="DA13" s="3">
        <f t="shared" si="12"/>
        <v>5.4952863707423374E-2</v>
      </c>
      <c r="DB13" s="3">
        <f t="shared" si="13"/>
        <v>37.37941478358362</v>
      </c>
      <c r="DC13" s="3">
        <f t="shared" si="14"/>
        <v>345.67998168237881</v>
      </c>
      <c r="DD13" s="3">
        <f t="shared" si="21"/>
        <v>0.10813300383106637</v>
      </c>
      <c r="DE13" s="4">
        <f t="shared" si="22"/>
        <v>2.6652199513146943E-2</v>
      </c>
      <c r="DF13" s="3">
        <f t="shared" si="23"/>
        <v>3.0559452892068337E-2</v>
      </c>
      <c r="DG13" s="3">
        <f t="shared" si="24"/>
        <v>5.3516361416409176E-2</v>
      </c>
      <c r="DH13" s="3">
        <f t="shared" si="15"/>
        <v>228.61732851985559</v>
      </c>
      <c r="DI13" s="3">
        <f t="shared" si="16"/>
        <v>11.382190850664013</v>
      </c>
      <c r="DJ13" s="3">
        <f t="shared" si="25"/>
        <v>0.70907194994786238</v>
      </c>
      <c r="DK13" s="3">
        <f t="shared" si="26"/>
        <v>30.370250000000002</v>
      </c>
      <c r="DL13" s="3">
        <f t="shared" si="17"/>
        <v>2.2271700854295955</v>
      </c>
      <c r="DM13" s="3">
        <f t="shared" si="18"/>
        <v>0.62074628515483132</v>
      </c>
      <c r="DN13" s="3">
        <f t="shared" si="19"/>
        <v>0.74896963380548587</v>
      </c>
      <c r="DO13" s="3">
        <f t="shared" si="20"/>
        <v>6.5690779604276217E-2</v>
      </c>
      <c r="DP13" s="3">
        <f t="shared" si="27"/>
        <v>2.3826714801444044</v>
      </c>
      <c r="DQ13" s="3">
        <f t="shared" si="28"/>
        <v>1</v>
      </c>
      <c r="DR13" s="16"/>
    </row>
    <row r="14" spans="1:122" s="1" customFormat="1" ht="25.5">
      <c r="A14" s="1" t="s">
        <v>135</v>
      </c>
      <c r="B14" s="13" t="s">
        <v>38</v>
      </c>
      <c r="C14" s="8" t="s">
        <v>376</v>
      </c>
      <c r="D14" s="9" t="s">
        <v>5</v>
      </c>
      <c r="E14" s="2" t="s">
        <v>6</v>
      </c>
      <c r="F14" s="125">
        <v>3</v>
      </c>
      <c r="G14" s="10">
        <v>1</v>
      </c>
      <c r="H14" s="5"/>
      <c r="I14" s="38">
        <v>6664</v>
      </c>
      <c r="J14" s="38">
        <v>5567.6</v>
      </c>
      <c r="K14" s="38">
        <v>1103</v>
      </c>
      <c r="L14" s="38">
        <v>1114</v>
      </c>
      <c r="M14" s="38">
        <f t="shared" si="29"/>
        <v>7767</v>
      </c>
      <c r="N14" s="38">
        <f t="shared" si="30"/>
        <v>6681.6</v>
      </c>
      <c r="O14" s="38">
        <v>511.76</v>
      </c>
      <c r="P14" s="143" t="s">
        <v>222</v>
      </c>
      <c r="Q14" s="10">
        <v>25</v>
      </c>
      <c r="R14" s="5"/>
      <c r="S14" s="38">
        <v>8.6</v>
      </c>
      <c r="T14" s="38">
        <v>18</v>
      </c>
      <c r="U14" s="38"/>
      <c r="V14" s="120">
        <f t="shared" si="1"/>
        <v>26.6</v>
      </c>
      <c r="W14" s="146">
        <v>2</v>
      </c>
      <c r="X14" s="120">
        <f t="shared" si="2"/>
        <v>28.6</v>
      </c>
      <c r="Y14" s="5"/>
      <c r="Z14" s="119">
        <v>255877</v>
      </c>
      <c r="AA14" s="119">
        <v>8381</v>
      </c>
      <c r="AB14" s="119">
        <v>3710</v>
      </c>
      <c r="AC14" s="119">
        <v>1733</v>
      </c>
      <c r="AD14" s="119"/>
      <c r="AE14" s="121">
        <f t="shared" si="3"/>
        <v>269701</v>
      </c>
      <c r="AF14" s="122">
        <v>653</v>
      </c>
      <c r="AG14" s="119">
        <v>13613</v>
      </c>
      <c r="AH14" s="44"/>
      <c r="AI14" s="119">
        <v>21516</v>
      </c>
      <c r="AJ14" s="119"/>
      <c r="AK14" s="119">
        <f t="shared" si="4"/>
        <v>21516</v>
      </c>
      <c r="AL14" s="119">
        <v>3206</v>
      </c>
      <c r="AM14" s="119">
        <v>142</v>
      </c>
      <c r="AN14" s="119">
        <v>129772</v>
      </c>
      <c r="AO14" s="119"/>
      <c r="AP14" s="119">
        <v>333891</v>
      </c>
      <c r="AQ14" s="119">
        <v>6232</v>
      </c>
      <c r="AR14" s="119">
        <v>1372</v>
      </c>
      <c r="AS14" s="44"/>
      <c r="AT14" s="38">
        <v>1639336</v>
      </c>
      <c r="AU14" s="38">
        <v>268612</v>
      </c>
      <c r="AV14" s="38"/>
      <c r="AW14" s="38">
        <v>87109</v>
      </c>
      <c r="AX14" s="38"/>
      <c r="AY14" s="38">
        <f t="shared" si="5"/>
        <v>355721</v>
      </c>
      <c r="AZ14" s="38">
        <v>93026</v>
      </c>
      <c r="BA14" s="38">
        <v>403353</v>
      </c>
      <c r="BB14" s="38">
        <f t="shared" si="6"/>
        <v>496379</v>
      </c>
      <c r="BC14" s="38">
        <f t="shared" si="31"/>
        <v>852100</v>
      </c>
      <c r="BD14" s="38">
        <v>52600</v>
      </c>
      <c r="BE14" s="38">
        <f t="shared" si="32"/>
        <v>2544036</v>
      </c>
      <c r="BF14" s="44"/>
      <c r="BG14" s="38">
        <v>72587909</v>
      </c>
      <c r="BH14" s="38"/>
      <c r="BI14" s="38">
        <f t="shared" si="33"/>
        <v>72587909</v>
      </c>
      <c r="BJ14" s="5"/>
      <c r="BK14" s="6" t="s">
        <v>295</v>
      </c>
      <c r="BL14" s="38">
        <v>6812</v>
      </c>
      <c r="BM14" s="38">
        <v>677</v>
      </c>
      <c r="BN14" s="38">
        <v>91</v>
      </c>
      <c r="BO14" s="38">
        <v>47</v>
      </c>
      <c r="BP14" s="6" t="s">
        <v>296</v>
      </c>
      <c r="BQ14" s="38">
        <v>305</v>
      </c>
      <c r="BR14" s="38">
        <v>87</v>
      </c>
      <c r="BS14" s="38">
        <v>64</v>
      </c>
      <c r="BT14" s="38">
        <v>64</v>
      </c>
      <c r="BU14" s="10" t="s">
        <v>297</v>
      </c>
      <c r="BV14" s="38">
        <v>161</v>
      </c>
      <c r="BW14" s="38">
        <v>20</v>
      </c>
      <c r="BX14" s="38">
        <v>25</v>
      </c>
      <c r="BY14" s="38">
        <v>25</v>
      </c>
      <c r="BZ14" s="38"/>
      <c r="CA14" s="38"/>
      <c r="CB14" s="38"/>
      <c r="CC14" s="38"/>
      <c r="CD14" s="38"/>
      <c r="CE14" s="38">
        <f t="shared" si="34"/>
        <v>7278</v>
      </c>
      <c r="CF14" s="38">
        <f t="shared" si="35"/>
        <v>784</v>
      </c>
      <c r="CG14" s="38">
        <f t="shared" si="36"/>
        <v>180</v>
      </c>
      <c r="CH14" s="38">
        <f t="shared" si="37"/>
        <v>136</v>
      </c>
      <c r="CI14" s="5"/>
      <c r="CJ14" s="139">
        <v>129</v>
      </c>
      <c r="CK14" s="10" t="s">
        <v>222</v>
      </c>
      <c r="CL14" s="38"/>
      <c r="CM14" s="150"/>
      <c r="CN14" s="150">
        <v>62</v>
      </c>
      <c r="CO14" s="124"/>
      <c r="CP14" s="123"/>
      <c r="CQ14" s="97"/>
      <c r="CR14" s="6" t="s">
        <v>275</v>
      </c>
      <c r="CS14" s="6" t="s">
        <v>276</v>
      </c>
      <c r="CT14" s="6" t="s">
        <v>277</v>
      </c>
      <c r="CU14" s="6" t="s">
        <v>278</v>
      </c>
      <c r="CV14" s="6" t="s">
        <v>279</v>
      </c>
      <c r="CW14" s="6" t="s">
        <v>280</v>
      </c>
      <c r="CX14" s="6" t="s">
        <v>281</v>
      </c>
      <c r="CY14" s="5"/>
      <c r="CZ14" s="3">
        <f t="shared" si="11"/>
        <v>40.364732998084285</v>
      </c>
      <c r="DA14" s="3">
        <f t="shared" si="12"/>
        <v>9.7731082375478923E-2</v>
      </c>
      <c r="DB14" s="3">
        <f t="shared" si="13"/>
        <v>127.52933429118774</v>
      </c>
      <c r="DC14" s="3">
        <f t="shared" si="14"/>
        <v>380.75251436781605</v>
      </c>
      <c r="DD14" s="3">
        <f t="shared" si="21"/>
        <v>0.33494022883323976</v>
      </c>
      <c r="DE14" s="4">
        <f t="shared" si="22"/>
        <v>3.4240474584479152E-2</v>
      </c>
      <c r="DF14" s="3">
        <f t="shared" si="23"/>
        <v>0.19511477038846933</v>
      </c>
      <c r="DG14" s="3">
        <f t="shared" si="24"/>
        <v>3.5047655112919698E-2</v>
      </c>
      <c r="DH14" s="3">
        <f t="shared" si="15"/>
        <v>233.62237762237763</v>
      </c>
      <c r="DI14" s="3">
        <f t="shared" si="16"/>
        <v>19.422294061302679</v>
      </c>
      <c r="DJ14" s="3">
        <f t="shared" si="25"/>
        <v>0.48116988813537953</v>
      </c>
      <c r="DK14" s="3">
        <f t="shared" si="26"/>
        <v>19.603889899207843</v>
      </c>
      <c r="DL14" s="3">
        <f t="shared" si="17"/>
        <v>3.2201867816091951</v>
      </c>
      <c r="DM14" s="3">
        <f t="shared" si="18"/>
        <v>0.47982519157088122</v>
      </c>
      <c r="DN14" s="3">
        <f t="shared" si="19"/>
        <v>1.0892600574712643</v>
      </c>
      <c r="DO14" s="3">
        <f t="shared" si="20"/>
        <v>0.11733716475095785</v>
      </c>
      <c r="DP14" s="3">
        <f t="shared" si="27"/>
        <v>6.2937062937062933</v>
      </c>
      <c r="DQ14" s="3">
        <f t="shared" si="28"/>
        <v>0.75555555555555554</v>
      </c>
      <c r="DR14" s="16"/>
    </row>
    <row r="15" spans="1:122" s="1" customFormat="1" ht="25.5">
      <c r="A15" s="1" t="s">
        <v>135</v>
      </c>
      <c r="B15" s="18" t="s">
        <v>39</v>
      </c>
      <c r="C15" s="8" t="s">
        <v>358</v>
      </c>
      <c r="D15" s="9" t="s">
        <v>10</v>
      </c>
      <c r="E15" s="1" t="s">
        <v>9</v>
      </c>
      <c r="F15" s="125">
        <v>4</v>
      </c>
      <c r="G15" s="135"/>
      <c r="H15" s="5"/>
      <c r="I15" s="38">
        <v>2188</v>
      </c>
      <c r="J15" s="38">
        <v>1670.5</v>
      </c>
      <c r="K15" s="38">
        <v>567</v>
      </c>
      <c r="L15" s="38">
        <v>556</v>
      </c>
      <c r="M15" s="38">
        <f t="shared" si="29"/>
        <v>2755</v>
      </c>
      <c r="N15" s="38">
        <f t="shared" si="30"/>
        <v>2226.5</v>
      </c>
      <c r="O15" s="38">
        <v>140</v>
      </c>
      <c r="P15" s="143" t="s">
        <v>223</v>
      </c>
      <c r="Q15" s="10"/>
      <c r="R15" s="5"/>
      <c r="S15" s="38">
        <v>2</v>
      </c>
      <c r="T15" s="38">
        <v>7</v>
      </c>
      <c r="U15" s="38"/>
      <c r="V15" s="120">
        <f t="shared" si="1"/>
        <v>9</v>
      </c>
      <c r="W15" s="146"/>
      <c r="X15" s="120">
        <f t="shared" si="2"/>
        <v>9</v>
      </c>
      <c r="Y15" s="5"/>
      <c r="Z15" s="119">
        <v>32192</v>
      </c>
      <c r="AA15" s="119">
        <v>2557</v>
      </c>
      <c r="AB15" s="119">
        <v>39</v>
      </c>
      <c r="AC15" s="119">
        <v>888</v>
      </c>
      <c r="AD15" s="119">
        <v>2042</v>
      </c>
      <c r="AE15" s="121">
        <f t="shared" si="3"/>
        <v>37718</v>
      </c>
      <c r="AF15" s="122">
        <v>314</v>
      </c>
      <c r="AG15" s="119">
        <v>879</v>
      </c>
      <c r="AH15" s="44"/>
      <c r="AI15" s="119">
        <v>4108</v>
      </c>
      <c r="AJ15" s="119"/>
      <c r="AK15" s="119">
        <f t="shared" si="4"/>
        <v>4108</v>
      </c>
      <c r="AL15" s="119">
        <v>539</v>
      </c>
      <c r="AM15" s="119"/>
      <c r="AN15" s="119">
        <v>12427</v>
      </c>
      <c r="AO15" s="119">
        <v>3324</v>
      </c>
      <c r="AP15" s="119">
        <v>146478</v>
      </c>
      <c r="AQ15" s="119">
        <v>1105</v>
      </c>
      <c r="AR15" s="119">
        <v>315</v>
      </c>
      <c r="AS15" s="44"/>
      <c r="AT15" s="38">
        <v>418024</v>
      </c>
      <c r="AU15" s="38">
        <v>41142</v>
      </c>
      <c r="AV15" s="38"/>
      <c r="AW15" s="38">
        <v>21342</v>
      </c>
      <c r="AX15" s="38"/>
      <c r="AY15" s="38">
        <f t="shared" si="5"/>
        <v>62484</v>
      </c>
      <c r="AZ15" s="38">
        <v>26706</v>
      </c>
      <c r="BA15" s="38"/>
      <c r="BB15" s="38">
        <f t="shared" si="6"/>
        <v>26706</v>
      </c>
      <c r="BC15" s="38">
        <f t="shared" si="31"/>
        <v>89190</v>
      </c>
      <c r="BD15" s="38">
        <v>56573</v>
      </c>
      <c r="BE15" s="38">
        <f t="shared" si="32"/>
        <v>563787</v>
      </c>
      <c r="BF15" s="44"/>
      <c r="BG15" s="38">
        <v>23000903</v>
      </c>
      <c r="BH15" s="38">
        <v>3389201</v>
      </c>
      <c r="BI15" s="38">
        <f t="shared" si="33"/>
        <v>26390104</v>
      </c>
      <c r="BJ15" s="5"/>
      <c r="BK15" s="2" t="s">
        <v>266</v>
      </c>
      <c r="BL15" s="37">
        <v>495</v>
      </c>
      <c r="BM15" s="37">
        <v>87</v>
      </c>
      <c r="BN15" s="37">
        <v>54</v>
      </c>
      <c r="BO15" s="37">
        <v>54</v>
      </c>
      <c r="BP15" s="2" t="s">
        <v>267</v>
      </c>
      <c r="BQ15" s="37">
        <v>305</v>
      </c>
      <c r="BR15" s="37">
        <v>69</v>
      </c>
      <c r="BS15" s="37">
        <v>54</v>
      </c>
      <c r="BT15" s="37">
        <v>54</v>
      </c>
      <c r="BU15" s="1" t="s">
        <v>268</v>
      </c>
      <c r="BV15" s="37">
        <v>198</v>
      </c>
      <c r="BW15" s="37">
        <v>52</v>
      </c>
      <c r="BX15" s="37">
        <v>52</v>
      </c>
      <c r="BY15" s="37">
        <v>52</v>
      </c>
      <c r="BZ15" s="1" t="s">
        <v>269</v>
      </c>
      <c r="CA15" s="37">
        <v>308</v>
      </c>
      <c r="CB15" s="37">
        <v>19</v>
      </c>
      <c r="CC15" s="37">
        <v>5.5</v>
      </c>
      <c r="CD15" s="37">
        <v>5.5</v>
      </c>
      <c r="CE15" s="38">
        <f t="shared" si="34"/>
        <v>1306</v>
      </c>
      <c r="CF15" s="38">
        <f t="shared" si="35"/>
        <v>227</v>
      </c>
      <c r="CG15" s="38">
        <f t="shared" si="36"/>
        <v>165.5</v>
      </c>
      <c r="CH15" s="38">
        <f t="shared" si="37"/>
        <v>165.5</v>
      </c>
      <c r="CI15" s="5"/>
      <c r="CJ15" s="149">
        <v>46</v>
      </c>
      <c r="CK15" s="1" t="s">
        <v>222</v>
      </c>
      <c r="CL15" s="37"/>
      <c r="CM15" s="151"/>
      <c r="CN15" s="150"/>
      <c r="CO15" s="10"/>
      <c r="CP15" s="10"/>
      <c r="CQ15" s="5"/>
      <c r="CR15" s="2" t="s">
        <v>270</v>
      </c>
      <c r="CS15" s="2" t="s">
        <v>271</v>
      </c>
      <c r="CT15" s="2"/>
      <c r="CU15" s="2" t="s">
        <v>270</v>
      </c>
      <c r="CV15" s="2"/>
      <c r="CW15" s="2" t="s">
        <v>270</v>
      </c>
      <c r="CX15" s="2" t="s">
        <v>272</v>
      </c>
      <c r="CY15" s="5"/>
      <c r="CZ15" s="3">
        <f t="shared" si="11"/>
        <v>16.940489557601616</v>
      </c>
      <c r="DA15" s="3">
        <f t="shared" si="12"/>
        <v>0.14102852009880978</v>
      </c>
      <c r="DB15" s="3">
        <f t="shared" si="13"/>
        <v>40.058387603862563</v>
      </c>
      <c r="DC15" s="3">
        <f t="shared" si="14"/>
        <v>253.21670783741297</v>
      </c>
      <c r="DD15" s="3">
        <f t="shared" si="21"/>
        <v>0.15819804287789538</v>
      </c>
      <c r="DE15" s="4">
        <f t="shared" si="22"/>
        <v>3.7854721730015056E-2</v>
      </c>
      <c r="DF15" s="3">
        <f t="shared" si="23"/>
        <v>4.7368953168483843E-2</v>
      </c>
      <c r="DG15" s="3">
        <f t="shared" si="24"/>
        <v>2.1363576286019943E-2</v>
      </c>
      <c r="DH15" s="3">
        <f t="shared" si="15"/>
        <v>247.38888888888889</v>
      </c>
      <c r="DI15" s="3">
        <f t="shared" si="16"/>
        <v>5.5814057938468444</v>
      </c>
      <c r="DJ15" s="3">
        <f t="shared" si="25"/>
        <v>0.32947133994379341</v>
      </c>
      <c r="DK15" s="3">
        <f t="shared" si="26"/>
        <v>45.367908586143074</v>
      </c>
      <c r="DL15" s="3">
        <f t="shared" si="17"/>
        <v>1.8450482820570402</v>
      </c>
      <c r="DM15" s="3">
        <f t="shared" si="18"/>
        <v>0.24208398832247924</v>
      </c>
      <c r="DN15" s="3">
        <f t="shared" si="19"/>
        <v>0.58657085111161011</v>
      </c>
      <c r="DO15" s="3">
        <f t="shared" si="20"/>
        <v>0.10195373905232427</v>
      </c>
      <c r="DP15" s="3">
        <f t="shared" si="27"/>
        <v>18.388888888888889</v>
      </c>
      <c r="DQ15" s="3">
        <f t="shared" si="28"/>
        <v>1</v>
      </c>
      <c r="DR15" s="16"/>
    </row>
    <row r="16" spans="1:122" s="1" customFormat="1" ht="12.75">
      <c r="A16" s="1" t="s">
        <v>135</v>
      </c>
      <c r="B16" s="13" t="s">
        <v>40</v>
      </c>
      <c r="C16" s="8" t="s">
        <v>359</v>
      </c>
      <c r="D16" s="9" t="s">
        <v>25</v>
      </c>
      <c r="E16" s="1" t="s">
        <v>9</v>
      </c>
      <c r="F16" s="125">
        <v>2</v>
      </c>
      <c r="G16" s="10">
        <v>6</v>
      </c>
      <c r="H16" s="5"/>
      <c r="I16" s="38">
        <v>1481</v>
      </c>
      <c r="J16" s="38">
        <v>805.2</v>
      </c>
      <c r="K16" s="38">
        <v>648</v>
      </c>
      <c r="L16" s="38">
        <v>635</v>
      </c>
      <c r="M16" s="38">
        <f t="shared" si="29"/>
        <v>2129</v>
      </c>
      <c r="N16" s="38">
        <f t="shared" si="30"/>
        <v>1440.2</v>
      </c>
      <c r="O16" s="38">
        <v>118.35</v>
      </c>
      <c r="P16" s="143" t="s">
        <v>223</v>
      </c>
      <c r="Q16" s="10"/>
      <c r="R16" s="5"/>
      <c r="S16" s="38">
        <v>2</v>
      </c>
      <c r="T16" s="38">
        <v>4.7</v>
      </c>
      <c r="U16" s="38"/>
      <c r="V16" s="120">
        <f t="shared" si="1"/>
        <v>6.7</v>
      </c>
      <c r="W16" s="146"/>
      <c r="X16" s="120">
        <f t="shared" si="2"/>
        <v>6.7</v>
      </c>
      <c r="Y16" s="5"/>
      <c r="Z16" s="119">
        <v>44533</v>
      </c>
      <c r="AA16" s="119">
        <v>5775</v>
      </c>
      <c r="AB16" s="119">
        <v>88</v>
      </c>
      <c r="AC16" s="119">
        <v>77</v>
      </c>
      <c r="AD16" s="119">
        <v>1040</v>
      </c>
      <c r="AE16" s="121">
        <f t="shared" si="3"/>
        <v>51513</v>
      </c>
      <c r="AF16" s="122">
        <v>200</v>
      </c>
      <c r="AG16" s="119">
        <v>9</v>
      </c>
      <c r="AH16" s="44"/>
      <c r="AI16" s="119">
        <v>5723</v>
      </c>
      <c r="AJ16" s="119">
        <v>3454</v>
      </c>
      <c r="AK16" s="119">
        <f t="shared" si="4"/>
        <v>9177</v>
      </c>
      <c r="AL16" s="119">
        <v>407</v>
      </c>
      <c r="AM16" s="119">
        <v>37</v>
      </c>
      <c r="AN16" s="119">
        <v>7228</v>
      </c>
      <c r="AO16" s="119">
        <v>385</v>
      </c>
      <c r="AP16" s="119">
        <v>71045</v>
      </c>
      <c r="AQ16" s="119">
        <v>846</v>
      </c>
      <c r="AR16" s="119">
        <v>397</v>
      </c>
      <c r="AS16" s="44"/>
      <c r="AT16" s="38">
        <v>386487.31</v>
      </c>
      <c r="AU16" s="38">
        <v>21210.02</v>
      </c>
      <c r="AV16" s="38">
        <v>12844.73</v>
      </c>
      <c r="AW16" s="38">
        <v>16071.15</v>
      </c>
      <c r="AX16" s="38"/>
      <c r="AY16" s="38">
        <f t="shared" si="5"/>
        <v>50125.9</v>
      </c>
      <c r="AZ16" s="38">
        <v>52735.85</v>
      </c>
      <c r="BA16" s="38">
        <v>592.4</v>
      </c>
      <c r="BB16" s="38">
        <f t="shared" si="6"/>
        <v>53328.25</v>
      </c>
      <c r="BC16" s="38">
        <f t="shared" si="31"/>
        <v>103454.15</v>
      </c>
      <c r="BD16" s="38">
        <v>36440</v>
      </c>
      <c r="BE16" s="38">
        <f t="shared" si="32"/>
        <v>526381.46</v>
      </c>
      <c r="BF16" s="44"/>
      <c r="BG16" s="38">
        <v>20724797</v>
      </c>
      <c r="BH16" s="38">
        <v>8341229</v>
      </c>
      <c r="BI16" s="38">
        <f t="shared" si="33"/>
        <v>29066026</v>
      </c>
      <c r="BJ16" s="5"/>
      <c r="BK16" s="6" t="s">
        <v>379</v>
      </c>
      <c r="BL16" s="38">
        <v>420</v>
      </c>
      <c r="BM16" s="38">
        <v>48</v>
      </c>
      <c r="BN16" s="38">
        <v>60</v>
      </c>
      <c r="BO16" s="38">
        <v>35</v>
      </c>
      <c r="BP16" s="6" t="s">
        <v>380</v>
      </c>
      <c r="BQ16" s="38">
        <v>350</v>
      </c>
      <c r="BR16" s="38">
        <v>51</v>
      </c>
      <c r="BS16" s="38">
        <v>60</v>
      </c>
      <c r="BT16" s="120">
        <v>35</v>
      </c>
      <c r="BU16" s="10" t="s">
        <v>381</v>
      </c>
      <c r="BV16" s="120">
        <v>103</v>
      </c>
      <c r="BW16" s="120">
        <v>25</v>
      </c>
      <c r="BX16" s="120">
        <v>46</v>
      </c>
      <c r="BY16" s="120">
        <v>40</v>
      </c>
      <c r="BZ16" s="10"/>
      <c r="CA16" s="38"/>
      <c r="CB16" s="38"/>
      <c r="CC16" s="38"/>
      <c r="CD16" s="38"/>
      <c r="CE16" s="38">
        <f t="shared" si="34"/>
        <v>873</v>
      </c>
      <c r="CF16" s="38">
        <f t="shared" si="35"/>
        <v>124</v>
      </c>
      <c r="CG16" s="38">
        <f t="shared" si="36"/>
        <v>166</v>
      </c>
      <c r="CH16" s="38">
        <f t="shared" si="37"/>
        <v>110</v>
      </c>
      <c r="CI16" s="5"/>
      <c r="CJ16" s="135">
        <v>36</v>
      </c>
      <c r="CK16" s="10" t="s">
        <v>222</v>
      </c>
      <c r="CL16" s="10">
        <v>1</v>
      </c>
      <c r="CM16" s="152"/>
      <c r="CN16" s="152"/>
      <c r="CO16" s="10"/>
      <c r="CP16" s="10"/>
      <c r="CQ16" s="5"/>
      <c r="CR16" s="6" t="s">
        <v>382</v>
      </c>
      <c r="CS16" s="6" t="s">
        <v>226</v>
      </c>
      <c r="CT16" s="6" t="s">
        <v>383</v>
      </c>
      <c r="CU16" s="6" t="s">
        <v>384</v>
      </c>
      <c r="CV16" s="6" t="s">
        <v>270</v>
      </c>
      <c r="CW16" s="6" t="s">
        <v>275</v>
      </c>
      <c r="CX16" s="6" t="s">
        <v>385</v>
      </c>
      <c r="CY16" s="5"/>
      <c r="CZ16" s="3">
        <f t="shared" si="11"/>
        <v>35.76794889598667</v>
      </c>
      <c r="DA16" s="3">
        <f t="shared" si="12"/>
        <v>0.13886960144424385</v>
      </c>
      <c r="DB16" s="3">
        <f t="shared" si="13"/>
        <v>71.833182891265096</v>
      </c>
      <c r="DC16" s="3">
        <f t="shared" si="14"/>
        <v>365.4919177891959</v>
      </c>
      <c r="DD16" s="3">
        <f t="shared" si="21"/>
        <v>0.19653836212240455</v>
      </c>
      <c r="DE16" s="4">
        <f t="shared" si="22"/>
        <v>3.0531375478156091E-2</v>
      </c>
      <c r="DF16" s="3">
        <f t="shared" si="23"/>
        <v>0.10131103401704157</v>
      </c>
      <c r="DG16" s="3">
        <f t="shared" si="24"/>
        <v>1.810985306350445E-2</v>
      </c>
      <c r="DH16" s="3">
        <f t="shared" si="15"/>
        <v>214.955223880597</v>
      </c>
      <c r="DI16" s="3">
        <f t="shared" si="16"/>
        <v>5.0187473961949731</v>
      </c>
      <c r="DJ16" s="3">
        <f t="shared" si="25"/>
        <v>0.14031409547104615</v>
      </c>
      <c r="DK16" s="3">
        <f t="shared" si="26"/>
        <v>72.825326508024347</v>
      </c>
      <c r="DL16" s="3">
        <f t="shared" si="17"/>
        <v>6.3720316622691291</v>
      </c>
      <c r="DM16" s="3">
        <f t="shared" si="18"/>
        <v>0.28259963893903622</v>
      </c>
      <c r="DN16" s="3">
        <f t="shared" si="19"/>
        <v>0.60616581030412442</v>
      </c>
      <c r="DO16" s="3">
        <f t="shared" si="20"/>
        <v>8.6099152895431186E-2</v>
      </c>
      <c r="DP16" s="3">
        <f t="shared" si="27"/>
        <v>24.776119402985074</v>
      </c>
      <c r="DQ16" s="3">
        <f t="shared" si="28"/>
        <v>0.66265060240963858</v>
      </c>
      <c r="DR16" s="16"/>
    </row>
    <row r="17" spans="1:122" s="1" customFormat="1" ht="16.5" customHeight="1">
      <c r="A17" s="1" t="s">
        <v>135</v>
      </c>
      <c r="B17" s="13" t="s">
        <v>41</v>
      </c>
      <c r="C17" s="8" t="s">
        <v>138</v>
      </c>
      <c r="D17" s="9" t="s">
        <v>148</v>
      </c>
      <c r="E17" t="s">
        <v>9</v>
      </c>
      <c r="F17" s="138">
        <v>3</v>
      </c>
      <c r="G17" s="139">
        <v>3</v>
      </c>
      <c r="H17" s="5"/>
      <c r="I17" s="38">
        <v>1674</v>
      </c>
      <c r="J17" s="38">
        <v>1468</v>
      </c>
      <c r="K17" s="38">
        <v>424</v>
      </c>
      <c r="L17" s="38">
        <v>394</v>
      </c>
      <c r="M17" s="38">
        <f t="shared" si="29"/>
        <v>2098</v>
      </c>
      <c r="N17" s="38">
        <f t="shared" si="30"/>
        <v>1862</v>
      </c>
      <c r="O17" s="38">
        <v>113</v>
      </c>
      <c r="P17" s="142" t="s">
        <v>223</v>
      </c>
      <c r="Q17" s="10"/>
      <c r="R17" s="5"/>
      <c r="S17" s="38">
        <v>3</v>
      </c>
      <c r="T17" s="38">
        <v>4.9000000000000004</v>
      </c>
      <c r="U17" s="38"/>
      <c r="V17" s="120">
        <f t="shared" si="1"/>
        <v>7.9</v>
      </c>
      <c r="W17" s="146">
        <v>0.02</v>
      </c>
      <c r="X17" s="120">
        <f t="shared" si="2"/>
        <v>7.92</v>
      </c>
      <c r="Y17" s="5"/>
      <c r="Z17" s="119">
        <v>67432</v>
      </c>
      <c r="AA17" s="119">
        <v>5982</v>
      </c>
      <c r="AB17" s="119">
        <v>169</v>
      </c>
      <c r="AC17" s="119">
        <v>58</v>
      </c>
      <c r="AD17" s="119">
        <v>5000</v>
      </c>
      <c r="AE17" s="121">
        <f t="shared" si="3"/>
        <v>78641</v>
      </c>
      <c r="AF17" s="122">
        <v>242</v>
      </c>
      <c r="AG17" s="119"/>
      <c r="AH17" s="44"/>
      <c r="AI17" s="119"/>
      <c r="AJ17" s="119"/>
      <c r="AK17" s="119"/>
      <c r="AL17" s="119">
        <v>967</v>
      </c>
      <c r="AM17" s="119">
        <v>67</v>
      </c>
      <c r="AN17" s="119">
        <v>15976</v>
      </c>
      <c r="AO17" s="119"/>
      <c r="AP17" s="119">
        <v>36060</v>
      </c>
      <c r="AQ17" s="119">
        <v>669</v>
      </c>
      <c r="AR17" s="119">
        <v>403</v>
      </c>
      <c r="AS17" s="44"/>
      <c r="AT17" s="38">
        <v>540674</v>
      </c>
      <c r="AU17" s="38">
        <v>67432</v>
      </c>
      <c r="AV17" s="38">
        <v>6209</v>
      </c>
      <c r="AW17" s="38">
        <v>18000</v>
      </c>
      <c r="AX17" s="38"/>
      <c r="AY17" s="38">
        <f t="shared" si="5"/>
        <v>91641</v>
      </c>
      <c r="AZ17" s="38">
        <v>19700</v>
      </c>
      <c r="BA17" s="38"/>
      <c r="BB17" s="38">
        <f t="shared" si="6"/>
        <v>19700</v>
      </c>
      <c r="BC17" s="38">
        <f t="shared" si="31"/>
        <v>111341</v>
      </c>
      <c r="BD17" s="38">
        <v>32450</v>
      </c>
      <c r="BE17" s="38">
        <f t="shared" si="32"/>
        <v>684465</v>
      </c>
      <c r="BF17" s="44"/>
      <c r="BG17" s="38">
        <v>16023045</v>
      </c>
      <c r="BH17" s="38">
        <v>7696694</v>
      </c>
      <c r="BI17" s="38">
        <f t="shared" si="33"/>
        <v>23719739</v>
      </c>
      <c r="BJ17" s="5"/>
      <c r="BK17" s="123" t="s">
        <v>321</v>
      </c>
      <c r="BL17" s="38">
        <v>903</v>
      </c>
      <c r="BM17" s="38">
        <v>80</v>
      </c>
      <c r="BN17" s="38">
        <v>69</v>
      </c>
      <c r="BO17" s="38">
        <v>20</v>
      </c>
      <c r="BP17" s="123" t="s">
        <v>322</v>
      </c>
      <c r="BQ17" s="38">
        <v>111</v>
      </c>
      <c r="BR17" s="38">
        <v>25</v>
      </c>
      <c r="BS17" s="38">
        <v>51</v>
      </c>
      <c r="BT17" s="154">
        <v>15</v>
      </c>
      <c r="BU17" s="123" t="s">
        <v>323</v>
      </c>
      <c r="BV17" s="38">
        <v>50</v>
      </c>
      <c r="BW17" s="38">
        <v>10</v>
      </c>
      <c r="BX17" s="38">
        <v>20</v>
      </c>
      <c r="BY17" s="38">
        <v>20</v>
      </c>
      <c r="BZ17" s="10"/>
      <c r="CA17" s="38"/>
      <c r="CB17" s="38"/>
      <c r="CC17" s="38"/>
      <c r="CD17" s="38"/>
      <c r="CE17" s="38">
        <f t="shared" si="34"/>
        <v>1064</v>
      </c>
      <c r="CF17" s="38">
        <f t="shared" si="35"/>
        <v>115</v>
      </c>
      <c r="CG17" s="38">
        <f t="shared" si="36"/>
        <v>140</v>
      </c>
      <c r="CH17" s="38">
        <f t="shared" si="37"/>
        <v>55</v>
      </c>
      <c r="CI17" s="5"/>
      <c r="CJ17" s="139">
        <v>30</v>
      </c>
      <c r="CK17" s="38" t="s">
        <v>223</v>
      </c>
      <c r="CL17" s="38"/>
      <c r="CM17" s="150"/>
      <c r="CN17" s="150">
        <v>3</v>
      </c>
      <c r="CO17" s="38" t="s">
        <v>223</v>
      </c>
      <c r="CP17" s="10"/>
      <c r="CQ17" s="5"/>
      <c r="CR17" s="10" t="s">
        <v>324</v>
      </c>
      <c r="CS17" s="10" t="s">
        <v>226</v>
      </c>
      <c r="CT17" s="10" t="s">
        <v>325</v>
      </c>
      <c r="CU17" s="10" t="s">
        <v>326</v>
      </c>
      <c r="CV17" s="10" t="s">
        <v>270</v>
      </c>
      <c r="CW17" s="10" t="s">
        <v>270</v>
      </c>
      <c r="CX17" s="10" t="s">
        <v>327</v>
      </c>
      <c r="CY17" s="5"/>
      <c r="CZ17" s="3">
        <f t="shared" si="11"/>
        <v>42.234693877551024</v>
      </c>
      <c r="DA17" s="3">
        <f t="shared" si="12"/>
        <v>0.12996777658431793</v>
      </c>
      <c r="DB17" s="3">
        <f t="shared" si="13"/>
        <v>59.796455424274974</v>
      </c>
      <c r="DC17" s="3">
        <f t="shared" si="14"/>
        <v>367.59667024704618</v>
      </c>
      <c r="DD17" s="3">
        <f t="shared" si="21"/>
        <v>0.16266865361998056</v>
      </c>
      <c r="DE17" s="4">
        <f t="shared" si="22"/>
        <v>2.6297911507527777E-2</v>
      </c>
      <c r="DF17" s="3">
        <f t="shared" si="23"/>
        <v>2.87816031499054E-2</v>
      </c>
      <c r="DG17" s="3">
        <f t="shared" si="24"/>
        <v>2.8856346184922187E-2</v>
      </c>
      <c r="DH17" s="3">
        <f t="shared" si="15"/>
        <v>235.1010101010101</v>
      </c>
      <c r="DI17" s="3">
        <f t="shared" si="16"/>
        <v>8.5800214822771217</v>
      </c>
      <c r="DJ17" s="3">
        <f t="shared" si="25"/>
        <v>0.20315102808967334</v>
      </c>
      <c r="DK17" s="3">
        <f t="shared" si="26"/>
        <v>42.843327491236856</v>
      </c>
      <c r="DL17" s="3">
        <f t="shared" si="17"/>
        <v>0</v>
      </c>
      <c r="DM17" s="3">
        <f t="shared" si="18"/>
        <v>0.51933404940923733</v>
      </c>
      <c r="DN17" s="3">
        <f t="shared" si="19"/>
        <v>0.5714285714285714</v>
      </c>
      <c r="DO17" s="3">
        <f t="shared" si="20"/>
        <v>6.1761546723952739E-2</v>
      </c>
      <c r="DP17" s="3">
        <f t="shared" si="27"/>
        <v>17.676767676767678</v>
      </c>
      <c r="DQ17" s="3">
        <f t="shared" si="28"/>
        <v>0.39285714285714285</v>
      </c>
      <c r="DR17" s="16"/>
    </row>
    <row r="18" spans="1:122" s="1" customFormat="1" ht="12.75">
      <c r="A18" s="1" t="s">
        <v>135</v>
      </c>
      <c r="B18" s="13" t="s">
        <v>112</v>
      </c>
      <c r="C18" s="8" t="s">
        <v>373</v>
      </c>
      <c r="D18" s="9" t="s">
        <v>24</v>
      </c>
      <c r="E18" s="1" t="s">
        <v>9</v>
      </c>
      <c r="F18" s="140">
        <v>4</v>
      </c>
      <c r="G18" s="135"/>
      <c r="H18" s="5"/>
      <c r="I18" s="38">
        <v>4350</v>
      </c>
      <c r="J18" s="38">
        <v>4287.6000000000004</v>
      </c>
      <c r="K18" s="38">
        <v>2138</v>
      </c>
      <c r="L18" s="38">
        <v>2405</v>
      </c>
      <c r="M18" s="38">
        <f t="shared" si="29"/>
        <v>6488</v>
      </c>
      <c r="N18" s="38">
        <f t="shared" si="30"/>
        <v>6692.6</v>
      </c>
      <c r="O18" s="38">
        <v>305.60000000000002</v>
      </c>
      <c r="P18" s="143" t="s">
        <v>222</v>
      </c>
      <c r="Q18" s="10">
        <v>20</v>
      </c>
      <c r="R18" s="5"/>
      <c r="S18" s="38">
        <v>8</v>
      </c>
      <c r="T18" s="38">
        <v>22</v>
      </c>
      <c r="U18" s="38"/>
      <c r="V18" s="120">
        <f t="shared" si="1"/>
        <v>30</v>
      </c>
      <c r="W18" s="146">
        <v>1.5</v>
      </c>
      <c r="X18" s="120">
        <f t="shared" si="2"/>
        <v>31.5</v>
      </c>
      <c r="Y18" s="5"/>
      <c r="Z18" s="119">
        <v>118889</v>
      </c>
      <c r="AA18" s="119">
        <v>8538</v>
      </c>
      <c r="AB18" s="119">
        <v>419</v>
      </c>
      <c r="AC18" s="119"/>
      <c r="AD18" s="119"/>
      <c r="AE18" s="121">
        <f t="shared" si="3"/>
        <v>127846</v>
      </c>
      <c r="AF18" s="122">
        <v>600</v>
      </c>
      <c r="AG18" s="119">
        <v>2258</v>
      </c>
      <c r="AH18" s="44"/>
      <c r="AI18" s="119">
        <v>10287</v>
      </c>
      <c r="AJ18" s="119">
        <v>3891</v>
      </c>
      <c r="AK18" s="119">
        <f t="shared" si="4"/>
        <v>14178</v>
      </c>
      <c r="AL18" s="119">
        <v>4522</v>
      </c>
      <c r="AM18" s="119">
        <v>210</v>
      </c>
      <c r="AN18" s="119">
        <v>33002</v>
      </c>
      <c r="AO18" s="119"/>
      <c r="AP18" s="119"/>
      <c r="AQ18" s="119">
        <v>2149</v>
      </c>
      <c r="AR18" s="119">
        <v>987</v>
      </c>
      <c r="AS18" s="44"/>
      <c r="AT18" s="38">
        <v>1593958</v>
      </c>
      <c r="AU18" s="38">
        <v>360895</v>
      </c>
      <c r="AV18" s="38">
        <v>55388</v>
      </c>
      <c r="AW18" s="38">
        <v>132285</v>
      </c>
      <c r="AX18" s="38">
        <v>344820</v>
      </c>
      <c r="AY18" s="38">
        <f t="shared" si="5"/>
        <v>893388</v>
      </c>
      <c r="AZ18" s="38">
        <v>100000</v>
      </c>
      <c r="BA18" s="38">
        <v>81261</v>
      </c>
      <c r="BB18" s="38">
        <f t="shared" si="6"/>
        <v>181261</v>
      </c>
      <c r="BC18" s="38">
        <f t="shared" si="31"/>
        <v>1074649</v>
      </c>
      <c r="BD18" s="38"/>
      <c r="BE18" s="38">
        <f t="shared" si="32"/>
        <v>2668607</v>
      </c>
      <c r="BF18" s="44"/>
      <c r="BG18" s="38">
        <v>68582000</v>
      </c>
      <c r="BH18" s="38">
        <v>13489000</v>
      </c>
      <c r="BI18" s="38">
        <f t="shared" si="33"/>
        <v>82071000</v>
      </c>
      <c r="BJ18" s="5"/>
      <c r="BK18" s="6" t="s">
        <v>282</v>
      </c>
      <c r="BL18" s="38">
        <v>728.34</v>
      </c>
      <c r="BM18" s="38">
        <v>98</v>
      </c>
      <c r="BN18" s="38">
        <v>82</v>
      </c>
      <c r="BO18" s="38">
        <v>61</v>
      </c>
      <c r="BP18" s="6" t="s">
        <v>283</v>
      </c>
      <c r="BQ18" s="38">
        <v>415.73</v>
      </c>
      <c r="BR18" s="38">
        <v>78</v>
      </c>
      <c r="BS18" s="38">
        <v>73.75</v>
      </c>
      <c r="BT18" s="38"/>
      <c r="BU18" s="10" t="s">
        <v>284</v>
      </c>
      <c r="BV18" s="38">
        <v>382.75</v>
      </c>
      <c r="BW18" s="38">
        <v>70</v>
      </c>
      <c r="BX18" s="38">
        <v>72</v>
      </c>
      <c r="BY18" s="38"/>
      <c r="BZ18" s="10" t="s">
        <v>285</v>
      </c>
      <c r="CA18" s="38">
        <v>647.98</v>
      </c>
      <c r="CB18" s="38">
        <v>96</v>
      </c>
      <c r="CC18" s="38">
        <v>74.5</v>
      </c>
      <c r="CD18" s="38"/>
      <c r="CE18" s="38">
        <f t="shared" si="34"/>
        <v>2174.8000000000002</v>
      </c>
      <c r="CF18" s="38">
        <f t="shared" si="35"/>
        <v>342</v>
      </c>
      <c r="CG18" s="38">
        <f t="shared" si="36"/>
        <v>302.25</v>
      </c>
      <c r="CH18" s="38">
        <f t="shared" si="37"/>
        <v>61</v>
      </c>
      <c r="CI18" s="5"/>
      <c r="CJ18" s="139">
        <v>123</v>
      </c>
      <c r="CK18" s="10" t="s">
        <v>222</v>
      </c>
      <c r="CL18" s="147">
        <v>35</v>
      </c>
      <c r="CM18" s="150">
        <v>2423</v>
      </c>
      <c r="CN18" s="150"/>
      <c r="CO18" s="10" t="s">
        <v>222</v>
      </c>
      <c r="CP18" s="10" t="s">
        <v>286</v>
      </c>
      <c r="CQ18" s="97"/>
      <c r="CR18" s="6" t="s">
        <v>287</v>
      </c>
      <c r="CS18" s="6" t="s">
        <v>288</v>
      </c>
      <c r="CT18" s="6" t="s">
        <v>289</v>
      </c>
      <c r="CU18" s="6" t="s">
        <v>289</v>
      </c>
      <c r="CV18" s="6" t="s">
        <v>289</v>
      </c>
      <c r="CW18" s="6" t="s">
        <v>289</v>
      </c>
      <c r="CX18" s="6" t="s">
        <v>290</v>
      </c>
      <c r="CY18" s="5"/>
      <c r="CZ18" s="3">
        <f t="shared" si="11"/>
        <v>19.102590921316079</v>
      </c>
      <c r="DA18" s="3">
        <f t="shared" si="12"/>
        <v>8.9651256611780167E-2</v>
      </c>
      <c r="DB18" s="3">
        <f t="shared" si="13"/>
        <v>160.57272211098825</v>
      </c>
      <c r="DC18" s="3">
        <f t="shared" si="14"/>
        <v>398.73995158832139</v>
      </c>
      <c r="DD18" s="3">
        <f t="shared" si="21"/>
        <v>0.40270036015044552</v>
      </c>
      <c r="DE18" s="4">
        <f t="shared" si="22"/>
        <v>4.9570806042253508E-2</v>
      </c>
      <c r="DF18" s="3">
        <f t="shared" si="23"/>
        <v>6.7923452198094356E-2</v>
      </c>
      <c r="DG18" s="3">
        <f t="shared" si="24"/>
        <v>3.2515833851177636E-2</v>
      </c>
      <c r="DH18" s="3">
        <f t="shared" si="15"/>
        <v>212.46349206349208</v>
      </c>
      <c r="DI18" s="3">
        <f t="shared" si="16"/>
        <v>4.9311179511699486</v>
      </c>
      <c r="DJ18" s="3">
        <f t="shared" si="25"/>
        <v>0.25813869812117707</v>
      </c>
      <c r="DK18" s="3">
        <f t="shared" si="26"/>
        <v>80.861978061935645</v>
      </c>
      <c r="DL18" s="3">
        <f t="shared" si="17"/>
        <v>2.1184591937363653</v>
      </c>
      <c r="DM18" s="3">
        <f t="shared" si="18"/>
        <v>0.67567163733078317</v>
      </c>
      <c r="DN18" s="3">
        <f t="shared" si="19"/>
        <v>0.32495592146549923</v>
      </c>
      <c r="DO18" s="3">
        <f t="shared" si="20"/>
        <v>5.1101216268714694E-2</v>
      </c>
      <c r="DP18" s="3">
        <f t="shared" si="27"/>
        <v>9.5952380952380949</v>
      </c>
      <c r="DQ18" s="3">
        <f t="shared" si="28"/>
        <v>0.20181968569065342</v>
      </c>
      <c r="DR18" s="16"/>
    </row>
    <row r="19" spans="1:122" s="1" customFormat="1" ht="25.5">
      <c r="A19" s="10" t="s">
        <v>135</v>
      </c>
      <c r="B19" s="70" t="s">
        <v>352</v>
      </c>
      <c r="C19" s="8" t="s">
        <v>350</v>
      </c>
      <c r="D19" s="9" t="s">
        <v>351</v>
      </c>
      <c r="E19" s="1" t="s">
        <v>4</v>
      </c>
      <c r="F19" s="137">
        <v>1</v>
      </c>
      <c r="G19" s="135"/>
      <c r="H19" s="5"/>
      <c r="I19" s="38"/>
      <c r="J19" s="38">
        <v>75</v>
      </c>
      <c r="K19" s="38"/>
      <c r="L19" s="38"/>
      <c r="M19" s="141"/>
      <c r="N19" s="38">
        <f>SUM(J19+L19)</f>
        <v>75</v>
      </c>
      <c r="O19" s="38">
        <v>6.5</v>
      </c>
      <c r="P19" s="144" t="s">
        <v>223</v>
      </c>
      <c r="Q19" s="10"/>
      <c r="R19" s="5"/>
      <c r="S19" s="38">
        <v>1</v>
      </c>
      <c r="T19" s="38">
        <v>1</v>
      </c>
      <c r="U19" s="38"/>
      <c r="V19" s="120">
        <f>S19+T19+U19</f>
        <v>2</v>
      </c>
      <c r="W19" s="120">
        <v>0.5</v>
      </c>
      <c r="X19" s="120">
        <f>SUM(V19+W19)</f>
        <v>2.5</v>
      </c>
      <c r="Y19" s="5"/>
      <c r="Z19" s="119">
        <v>3287</v>
      </c>
      <c r="AA19" s="119">
        <v>20</v>
      </c>
      <c r="AB19" s="119"/>
      <c r="AC19" s="119"/>
      <c r="AD19" s="119">
        <v>1202</v>
      </c>
      <c r="AE19" s="121">
        <f>SUM(Z19+AA19+AB19+AC19+AD19)</f>
        <v>4509</v>
      </c>
      <c r="AF19" s="122">
        <v>72</v>
      </c>
      <c r="AG19" s="119"/>
      <c r="AH19" s="5"/>
      <c r="AI19" s="119">
        <v>180</v>
      </c>
      <c r="AJ19" s="119">
        <v>1069</v>
      </c>
      <c r="AK19" s="119">
        <f>SUM(AI19+AJ19)</f>
        <v>1249</v>
      </c>
      <c r="AL19" s="119">
        <v>120</v>
      </c>
      <c r="AM19" s="119">
        <v>6</v>
      </c>
      <c r="AN19" s="119">
        <v>391</v>
      </c>
      <c r="AO19" s="119">
        <v>237</v>
      </c>
      <c r="AP19" s="119">
        <v>25653</v>
      </c>
      <c r="AQ19" s="119">
        <v>104</v>
      </c>
      <c r="AR19" s="119"/>
      <c r="AS19" s="44"/>
      <c r="AT19" s="38">
        <v>121728</v>
      </c>
      <c r="AU19" s="38">
        <v>140000</v>
      </c>
      <c r="AV19" s="38">
        <v>3000</v>
      </c>
      <c r="AW19" s="38">
        <v>10000</v>
      </c>
      <c r="AX19" s="38"/>
      <c r="AY19" s="38">
        <f>SUM(AU19+AV19+AW19+AX19)</f>
        <v>153000</v>
      </c>
      <c r="AZ19" s="38"/>
      <c r="BA19" s="38">
        <v>40000</v>
      </c>
      <c r="BB19" s="38">
        <f>SUM(AZ19+BA19)</f>
        <v>40000</v>
      </c>
      <c r="BC19" s="38">
        <f>SUM(AY19+BB19)</f>
        <v>193000</v>
      </c>
      <c r="BD19" s="38">
        <v>42250</v>
      </c>
      <c r="BE19" s="38">
        <f>SUM(AT19+BC19+BD19)</f>
        <v>356978</v>
      </c>
      <c r="BF19" s="5"/>
      <c r="BG19" s="148"/>
      <c r="BH19" s="148"/>
      <c r="BI19" s="148"/>
      <c r="BJ19" s="5"/>
      <c r="BK19" s="123" t="s">
        <v>350</v>
      </c>
      <c r="BL19" s="38">
        <v>855</v>
      </c>
      <c r="BM19" s="38">
        <v>136</v>
      </c>
      <c r="BN19" s="38">
        <v>64</v>
      </c>
      <c r="BO19" s="38">
        <v>64</v>
      </c>
      <c r="BP19" s="6"/>
      <c r="BQ19" s="38"/>
      <c r="BR19" s="38"/>
      <c r="BS19" s="38"/>
      <c r="BT19" s="38"/>
      <c r="BU19" s="10"/>
      <c r="BV19" s="38"/>
      <c r="BW19" s="38"/>
      <c r="BX19" s="38"/>
      <c r="BY19" s="38"/>
      <c r="BZ19" s="10"/>
      <c r="CA19" s="38"/>
      <c r="CB19" s="38"/>
      <c r="CC19" s="38"/>
      <c r="CD19" s="38"/>
      <c r="CE19" s="38">
        <f>SUM(BL19+BQ19+BV19+CA19)</f>
        <v>855</v>
      </c>
      <c r="CF19" s="38">
        <f>SUM(BM19+BR19+BW19+CB19)</f>
        <v>136</v>
      </c>
      <c r="CG19" s="38">
        <f>SUM(BN19+BS19+BX19+CC19)</f>
        <v>64</v>
      </c>
      <c r="CH19" s="38">
        <f>SUM(BO19+BT19+BY19+CD19)</f>
        <v>64</v>
      </c>
      <c r="CI19" s="5"/>
      <c r="CJ19" s="139">
        <v>7</v>
      </c>
      <c r="CK19" s="153" t="s">
        <v>222</v>
      </c>
      <c r="CL19" s="147"/>
      <c r="CM19" s="150"/>
      <c r="CN19" s="150">
        <v>80</v>
      </c>
      <c r="CO19" s="124" t="s">
        <v>222</v>
      </c>
      <c r="CP19" s="123" t="s">
        <v>353</v>
      </c>
      <c r="CQ19" s="98"/>
      <c r="CR19" s="6" t="s">
        <v>354</v>
      </c>
      <c r="CS19" s="6" t="s">
        <v>355</v>
      </c>
      <c r="CT19" s="6" t="s">
        <v>356</v>
      </c>
      <c r="CU19" s="6" t="s">
        <v>263</v>
      </c>
      <c r="CV19" s="6" t="s">
        <v>263</v>
      </c>
      <c r="CW19" s="6" t="s">
        <v>263</v>
      </c>
      <c r="CX19" s="10" t="s">
        <v>414</v>
      </c>
      <c r="CY19" s="5"/>
      <c r="CZ19" s="3">
        <f t="shared" si="11"/>
        <v>60.12</v>
      </c>
      <c r="DA19" s="3">
        <f t="shared" si="12"/>
        <v>0.96</v>
      </c>
      <c r="DB19" s="3">
        <f t="shared" si="13"/>
        <v>2573.3333333333335</v>
      </c>
      <c r="DC19" s="3">
        <f t="shared" si="14"/>
        <v>4759.7066666666669</v>
      </c>
      <c r="DD19" s="3">
        <f>BC19/BE19</f>
        <v>0.54064956383866791</v>
      </c>
      <c r="DE19" s="4">
        <f>AW19/BE19</f>
        <v>2.8012930768842897E-2</v>
      </c>
      <c r="DF19" s="3">
        <f>BB19/BE19</f>
        <v>0.11205172307537159</v>
      </c>
      <c r="DG19" s="3" t="e">
        <f>BE19/BI19</f>
        <v>#DIV/0!</v>
      </c>
      <c r="DH19" s="3">
        <f t="shared" si="15"/>
        <v>30</v>
      </c>
      <c r="DI19" s="3">
        <f t="shared" si="16"/>
        <v>5.2133333333333329</v>
      </c>
      <c r="DJ19" s="3">
        <f>AN19/AE19</f>
        <v>8.6715457972943E-2</v>
      </c>
      <c r="DK19" s="3">
        <f>BE19/AN19</f>
        <v>912.98721227621479</v>
      </c>
      <c r="DL19" s="3">
        <f t="shared" si="17"/>
        <v>16.653333333333332</v>
      </c>
      <c r="DM19" s="3">
        <f t="shared" si="18"/>
        <v>1.6</v>
      </c>
      <c r="DN19" s="3">
        <f t="shared" si="19"/>
        <v>11.4</v>
      </c>
      <c r="DO19" s="3">
        <f t="shared" si="20"/>
        <v>1.8133333333333332</v>
      </c>
      <c r="DP19" s="3">
        <f>CG19/X19</f>
        <v>25.6</v>
      </c>
      <c r="DQ19" s="3">
        <f>CH19/CG19</f>
        <v>1</v>
      </c>
      <c r="DR19" s="16"/>
    </row>
    <row r="20" spans="1:122" s="1" customFormat="1" ht="24.75" customHeight="1">
      <c r="A20" s="1" t="s">
        <v>135</v>
      </c>
      <c r="B20" s="13" t="s">
        <v>42</v>
      </c>
      <c r="C20" s="8" t="s">
        <v>262</v>
      </c>
      <c r="D20" s="9" t="s">
        <v>22</v>
      </c>
      <c r="E20" s="2" t="s">
        <v>4</v>
      </c>
      <c r="F20" s="125">
        <v>1</v>
      </c>
      <c r="G20" s="135"/>
      <c r="H20" s="5"/>
      <c r="I20" s="38">
        <v>1959</v>
      </c>
      <c r="J20" s="38">
        <v>2041.6</v>
      </c>
      <c r="K20" s="38"/>
      <c r="L20" s="38"/>
      <c r="M20" s="38">
        <f t="shared" si="29"/>
        <v>1959</v>
      </c>
      <c r="N20" s="38">
        <f t="shared" si="30"/>
        <v>2041.6</v>
      </c>
      <c r="O20" s="38">
        <v>43.5</v>
      </c>
      <c r="P20" s="143" t="s">
        <v>222</v>
      </c>
      <c r="Q20" s="10">
        <v>25</v>
      </c>
      <c r="R20" s="5"/>
      <c r="S20" s="38">
        <v>6.6</v>
      </c>
      <c r="T20" s="38">
        <v>10.3</v>
      </c>
      <c r="U20" s="38">
        <v>2</v>
      </c>
      <c r="V20" s="120">
        <f t="shared" si="1"/>
        <v>18.899999999999999</v>
      </c>
      <c r="W20" s="146"/>
      <c r="X20" s="120">
        <f t="shared" si="2"/>
        <v>18.899999999999999</v>
      </c>
      <c r="Y20" s="5"/>
      <c r="Z20" s="119">
        <v>50980</v>
      </c>
      <c r="AA20" s="119">
        <v>754</v>
      </c>
      <c r="AB20" s="119"/>
      <c r="AC20" s="119"/>
      <c r="AD20" s="119"/>
      <c r="AE20" s="121">
        <f t="shared" si="3"/>
        <v>51734</v>
      </c>
      <c r="AF20" s="122">
        <v>151</v>
      </c>
      <c r="AG20" s="119">
        <v>37264</v>
      </c>
      <c r="AH20" s="44"/>
      <c r="AI20" s="119">
        <v>2583</v>
      </c>
      <c r="AJ20" s="119">
        <v>1691</v>
      </c>
      <c r="AK20" s="119">
        <f t="shared" si="4"/>
        <v>4274</v>
      </c>
      <c r="AL20" s="119">
        <v>1000</v>
      </c>
      <c r="AM20" s="119">
        <v>30</v>
      </c>
      <c r="AN20" s="119">
        <v>7183</v>
      </c>
      <c r="AO20" s="119">
        <v>630</v>
      </c>
      <c r="AP20" s="119">
        <v>65410</v>
      </c>
      <c r="AQ20" s="119">
        <v>221</v>
      </c>
      <c r="AR20" s="119">
        <v>211</v>
      </c>
      <c r="AS20" s="44"/>
      <c r="AT20" s="38">
        <v>966549</v>
      </c>
      <c r="AU20" s="38">
        <v>139171</v>
      </c>
      <c r="AV20" s="38">
        <v>12407</v>
      </c>
      <c r="AW20" s="38">
        <v>16738</v>
      </c>
      <c r="AX20" s="38"/>
      <c r="AY20" s="38">
        <f t="shared" si="5"/>
        <v>168316</v>
      </c>
      <c r="AZ20" s="38">
        <v>68592</v>
      </c>
      <c r="BA20" s="38">
        <v>221324</v>
      </c>
      <c r="BB20" s="38">
        <f t="shared" si="6"/>
        <v>289916</v>
      </c>
      <c r="BC20" s="38">
        <f t="shared" si="31"/>
        <v>458232</v>
      </c>
      <c r="BD20" s="38"/>
      <c r="BE20" s="38">
        <f t="shared" si="32"/>
        <v>1424781</v>
      </c>
      <c r="BF20" s="44"/>
      <c r="BG20" s="38">
        <v>15250000</v>
      </c>
      <c r="BH20" s="38">
        <v>34820000</v>
      </c>
      <c r="BI20" s="38">
        <f t="shared" si="33"/>
        <v>50070000</v>
      </c>
      <c r="BJ20" s="5"/>
      <c r="BK20" s="6" t="s">
        <v>262</v>
      </c>
      <c r="BL20" s="38">
        <v>1900</v>
      </c>
      <c r="BM20" s="38">
        <v>160</v>
      </c>
      <c r="BN20" s="38">
        <v>81.5</v>
      </c>
      <c r="BO20" s="38">
        <v>62</v>
      </c>
      <c r="BP20" s="6"/>
      <c r="BQ20" s="38"/>
      <c r="BR20" s="38"/>
      <c r="BS20" s="38"/>
      <c r="BT20" s="38"/>
      <c r="BU20" s="10"/>
      <c r="BV20" s="38"/>
      <c r="BW20" s="38"/>
      <c r="BX20" s="38"/>
      <c r="BY20" s="38"/>
      <c r="BZ20" s="10"/>
      <c r="CA20" s="38"/>
      <c r="CB20" s="38"/>
      <c r="CC20" s="38"/>
      <c r="CD20" s="38"/>
      <c r="CE20" s="38">
        <f t="shared" si="34"/>
        <v>1900</v>
      </c>
      <c r="CF20" s="38">
        <f t="shared" si="35"/>
        <v>160</v>
      </c>
      <c r="CG20" s="38">
        <f t="shared" si="36"/>
        <v>81.5</v>
      </c>
      <c r="CH20" s="38">
        <f t="shared" si="37"/>
        <v>62</v>
      </c>
      <c r="CI20" s="5"/>
      <c r="CJ20" s="139">
        <v>45</v>
      </c>
      <c r="CK20" s="10" t="s">
        <v>222</v>
      </c>
      <c r="CL20" s="147"/>
      <c r="CM20" s="150"/>
      <c r="CN20" s="150">
        <v>19</v>
      </c>
      <c r="CO20" s="10"/>
      <c r="CP20" s="10"/>
      <c r="CQ20" s="5"/>
      <c r="CR20" s="6" t="s">
        <v>263</v>
      </c>
      <c r="CS20" s="6" t="s">
        <v>264</v>
      </c>
      <c r="CT20" s="6" t="s">
        <v>265</v>
      </c>
      <c r="CU20" s="6" t="s">
        <v>263</v>
      </c>
      <c r="CV20" s="6" t="s">
        <v>263</v>
      </c>
      <c r="CW20" s="6" t="s">
        <v>263</v>
      </c>
      <c r="CX20" s="6"/>
      <c r="CY20" s="5"/>
      <c r="CZ20" s="3">
        <f t="shared" si="11"/>
        <v>25.339929467084641</v>
      </c>
      <c r="DA20" s="3">
        <f t="shared" si="12"/>
        <v>7.3961598746081506E-2</v>
      </c>
      <c r="DB20" s="3">
        <f t="shared" si="13"/>
        <v>224.4474921630094</v>
      </c>
      <c r="DC20" s="3">
        <f t="shared" si="14"/>
        <v>697.87470611285266</v>
      </c>
      <c r="DD20" s="3">
        <f t="shared" si="21"/>
        <v>0.32161574305103729</v>
      </c>
      <c r="DE20" s="4">
        <f t="shared" si="22"/>
        <v>1.1747770359093784E-2</v>
      </c>
      <c r="DF20" s="3">
        <f t="shared" si="23"/>
        <v>0.2034810963930597</v>
      </c>
      <c r="DG20" s="3">
        <f t="shared" si="24"/>
        <v>2.8455781905332534E-2</v>
      </c>
      <c r="DH20" s="3">
        <f t="shared" si="15"/>
        <v>108.02116402116403</v>
      </c>
      <c r="DI20" s="3">
        <f t="shared" si="16"/>
        <v>3.5183189655172415</v>
      </c>
      <c r="DJ20" s="3">
        <f t="shared" si="25"/>
        <v>0.1388448602466463</v>
      </c>
      <c r="DK20" s="3">
        <f t="shared" si="26"/>
        <v>198.35458721982459</v>
      </c>
      <c r="DL20" s="3">
        <f t="shared" si="17"/>
        <v>2.0934561128526648</v>
      </c>
      <c r="DM20" s="3">
        <f t="shared" si="18"/>
        <v>0.48981191222570536</v>
      </c>
      <c r="DN20" s="3">
        <f t="shared" si="19"/>
        <v>0.93064263322884022</v>
      </c>
      <c r="DO20" s="3">
        <f t="shared" si="20"/>
        <v>7.8369905956112859E-2</v>
      </c>
      <c r="DP20" s="3">
        <f t="shared" si="27"/>
        <v>4.3121693121693125</v>
      </c>
      <c r="DQ20" s="3">
        <f t="shared" si="28"/>
        <v>0.76073619631901845</v>
      </c>
      <c r="DR20" s="16"/>
    </row>
    <row r="21" spans="1:122" s="1" customFormat="1" ht="25.5">
      <c r="A21" s="1" t="s">
        <v>135</v>
      </c>
      <c r="B21" s="18" t="s">
        <v>43</v>
      </c>
      <c r="C21" s="9" t="s">
        <v>29</v>
      </c>
      <c r="D21" s="9" t="s">
        <v>149</v>
      </c>
      <c r="E21" s="1" t="s">
        <v>9</v>
      </c>
      <c r="F21" s="125">
        <v>3</v>
      </c>
      <c r="G21" s="10">
        <v>5</v>
      </c>
      <c r="H21" s="5"/>
      <c r="I21" s="38">
        <v>2312</v>
      </c>
      <c r="J21" s="38">
        <v>1967.1</v>
      </c>
      <c r="K21" s="38">
        <v>489</v>
      </c>
      <c r="L21" s="38">
        <v>490</v>
      </c>
      <c r="M21" s="38">
        <f t="shared" si="29"/>
        <v>2801</v>
      </c>
      <c r="N21" s="38">
        <f t="shared" si="30"/>
        <v>2457.1</v>
      </c>
      <c r="O21" s="38">
        <v>225</v>
      </c>
      <c r="P21" s="143" t="s">
        <v>223</v>
      </c>
      <c r="Q21" s="10"/>
      <c r="R21" s="5"/>
      <c r="S21" s="38">
        <v>2</v>
      </c>
      <c r="T21" s="38">
        <v>5.8</v>
      </c>
      <c r="U21" s="38">
        <v>1</v>
      </c>
      <c r="V21" s="120">
        <f t="shared" si="1"/>
        <v>8.8000000000000007</v>
      </c>
      <c r="W21" s="146"/>
      <c r="X21" s="120">
        <f t="shared" si="2"/>
        <v>8.8000000000000007</v>
      </c>
      <c r="Y21" s="5"/>
      <c r="Z21" s="119">
        <v>81182</v>
      </c>
      <c r="AA21" s="119">
        <v>3551</v>
      </c>
      <c r="AB21" s="119">
        <v>444</v>
      </c>
      <c r="AC21" s="119">
        <v>84</v>
      </c>
      <c r="AD21" s="119">
        <v>9200</v>
      </c>
      <c r="AE21" s="121">
        <f t="shared" si="3"/>
        <v>94461</v>
      </c>
      <c r="AF21" s="122">
        <v>400</v>
      </c>
      <c r="AG21" s="119">
        <v>850</v>
      </c>
      <c r="AH21" s="44"/>
      <c r="AI21" s="119">
        <v>2064</v>
      </c>
      <c r="AJ21" s="119">
        <v>5000</v>
      </c>
      <c r="AK21" s="119">
        <f t="shared" si="4"/>
        <v>7064</v>
      </c>
      <c r="AL21" s="119">
        <v>980</v>
      </c>
      <c r="AM21" s="119">
        <v>93</v>
      </c>
      <c r="AN21" s="119">
        <v>16614</v>
      </c>
      <c r="AO21" s="119">
        <v>4136</v>
      </c>
      <c r="AP21" s="119">
        <v>49743</v>
      </c>
      <c r="AQ21" s="119">
        <v>528</v>
      </c>
      <c r="AR21" s="119">
        <v>406</v>
      </c>
      <c r="AS21" s="44"/>
      <c r="AT21" s="38">
        <v>535871</v>
      </c>
      <c r="AU21" s="38">
        <v>20744</v>
      </c>
      <c r="AV21" s="38">
        <v>6210</v>
      </c>
      <c r="AW21" s="38">
        <v>65311</v>
      </c>
      <c r="AX21" s="38"/>
      <c r="AY21" s="38">
        <f t="shared" si="5"/>
        <v>92265</v>
      </c>
      <c r="AZ21" s="38">
        <v>26708</v>
      </c>
      <c r="BA21" s="38">
        <v>992</v>
      </c>
      <c r="BB21" s="38">
        <f t="shared" si="6"/>
        <v>27700</v>
      </c>
      <c r="BC21" s="38">
        <f t="shared" si="31"/>
        <v>119965</v>
      </c>
      <c r="BD21" s="38">
        <v>46771</v>
      </c>
      <c r="BE21" s="38">
        <f t="shared" si="32"/>
        <v>702607</v>
      </c>
      <c r="BF21" s="44"/>
      <c r="BG21" s="38">
        <v>23516981</v>
      </c>
      <c r="BH21" s="38">
        <v>7744128</v>
      </c>
      <c r="BI21" s="38">
        <f t="shared" si="33"/>
        <v>31261109</v>
      </c>
      <c r="BJ21" s="5"/>
      <c r="BK21" s="6" t="s">
        <v>403</v>
      </c>
      <c r="BL21" s="38">
        <v>1250</v>
      </c>
      <c r="BM21" s="38">
        <v>124</v>
      </c>
      <c r="BN21" s="38">
        <v>61.5</v>
      </c>
      <c r="BO21" s="38">
        <v>51</v>
      </c>
      <c r="BP21" s="6" t="s">
        <v>404</v>
      </c>
      <c r="BQ21" s="38">
        <v>155</v>
      </c>
      <c r="BR21" s="38">
        <v>15</v>
      </c>
      <c r="BS21" s="38">
        <v>20</v>
      </c>
      <c r="BT21" s="38">
        <v>20</v>
      </c>
      <c r="BU21" s="10" t="s">
        <v>405</v>
      </c>
      <c r="BV21" s="38">
        <v>105</v>
      </c>
      <c r="BW21" s="38">
        <v>4</v>
      </c>
      <c r="BX21" s="38">
        <v>20</v>
      </c>
      <c r="BY21" s="38">
        <v>20</v>
      </c>
      <c r="BZ21" s="10"/>
      <c r="CA21" s="38"/>
      <c r="CB21" s="38"/>
      <c r="CC21" s="38"/>
      <c r="CD21" s="38"/>
      <c r="CE21" s="38">
        <f t="shared" si="34"/>
        <v>1510</v>
      </c>
      <c r="CF21" s="38">
        <f t="shared" si="35"/>
        <v>143</v>
      </c>
      <c r="CG21" s="38">
        <f t="shared" si="36"/>
        <v>101.5</v>
      </c>
      <c r="CH21" s="38">
        <f t="shared" si="37"/>
        <v>91</v>
      </c>
      <c r="CI21" s="5"/>
      <c r="CJ21" s="139">
        <v>27</v>
      </c>
      <c r="CK21" s="10" t="s">
        <v>222</v>
      </c>
      <c r="CL21" s="147"/>
      <c r="CM21" s="150"/>
      <c r="CN21" s="150"/>
      <c r="CO21" s="10" t="s">
        <v>223</v>
      </c>
      <c r="CP21" s="10"/>
      <c r="CQ21" s="5"/>
      <c r="CR21" s="6" t="s">
        <v>270</v>
      </c>
      <c r="CS21" s="6" t="s">
        <v>406</v>
      </c>
      <c r="CT21" s="6" t="s">
        <v>407</v>
      </c>
      <c r="CU21" s="6" t="s">
        <v>384</v>
      </c>
      <c r="CV21" s="6" t="s">
        <v>270</v>
      </c>
      <c r="CW21" s="6" t="s">
        <v>270</v>
      </c>
      <c r="CX21" s="6" t="s">
        <v>408</v>
      </c>
      <c r="CY21" s="5"/>
      <c r="CZ21" s="3">
        <f t="shared" si="11"/>
        <v>38.444100769199466</v>
      </c>
      <c r="DA21" s="3">
        <f t="shared" si="12"/>
        <v>0.16279353709657726</v>
      </c>
      <c r="DB21" s="3">
        <f t="shared" si="13"/>
        <v>48.82381669447723</v>
      </c>
      <c r="DC21" s="3">
        <f t="shared" si="14"/>
        <v>285.94969679703718</v>
      </c>
      <c r="DD21" s="3">
        <f t="shared" si="21"/>
        <v>0.17074267691611383</v>
      </c>
      <c r="DE21" s="4">
        <f t="shared" si="22"/>
        <v>9.2955236711276715E-2</v>
      </c>
      <c r="DF21" s="3">
        <f t="shared" si="23"/>
        <v>3.9424600096497758E-2</v>
      </c>
      <c r="DG21" s="3">
        <f t="shared" si="24"/>
        <v>2.247543425282833E-2</v>
      </c>
      <c r="DH21" s="3">
        <f t="shared" si="15"/>
        <v>279.21590909090907</v>
      </c>
      <c r="DI21" s="3">
        <f t="shared" si="16"/>
        <v>6.7616295633063368</v>
      </c>
      <c r="DJ21" s="3">
        <f t="shared" si="25"/>
        <v>0.17588211007717472</v>
      </c>
      <c r="DK21" s="3">
        <f t="shared" si="26"/>
        <v>42.29005657878897</v>
      </c>
      <c r="DL21" s="3">
        <f t="shared" si="17"/>
        <v>2.8749338651255547</v>
      </c>
      <c r="DM21" s="3">
        <f t="shared" si="18"/>
        <v>0.39884416588661431</v>
      </c>
      <c r="DN21" s="3">
        <f t="shared" si="19"/>
        <v>0.61454560253957924</v>
      </c>
      <c r="DO21" s="3">
        <f t="shared" si="20"/>
        <v>5.8198689512026378E-2</v>
      </c>
      <c r="DP21" s="3">
        <f t="shared" si="27"/>
        <v>11.534090909090908</v>
      </c>
      <c r="DQ21" s="3">
        <f t="shared" si="28"/>
        <v>0.89655172413793105</v>
      </c>
      <c r="DR21" s="16"/>
    </row>
    <row r="22" spans="1:122" s="1" customFormat="1" ht="25.5">
      <c r="A22" s="1" t="s">
        <v>135</v>
      </c>
      <c r="B22" s="18" t="s">
        <v>70</v>
      </c>
      <c r="C22" s="9" t="s">
        <v>136</v>
      </c>
      <c r="D22" s="9" t="s">
        <v>150</v>
      </c>
      <c r="E22" s="1" t="s">
        <v>4</v>
      </c>
      <c r="F22" s="125">
        <v>3</v>
      </c>
      <c r="G22" s="135"/>
      <c r="H22" s="5"/>
      <c r="I22" s="38">
        <v>18944</v>
      </c>
      <c r="J22" s="38">
        <v>20505</v>
      </c>
      <c r="K22" s="38"/>
      <c r="L22" s="38"/>
      <c r="M22" s="38">
        <f t="shared" si="29"/>
        <v>18944</v>
      </c>
      <c r="N22" s="38">
        <f t="shared" si="30"/>
        <v>20505</v>
      </c>
      <c r="O22" s="38">
        <v>930</v>
      </c>
      <c r="P22" s="143" t="s">
        <v>222</v>
      </c>
      <c r="Q22" s="10">
        <v>100</v>
      </c>
      <c r="R22" s="5"/>
      <c r="S22" s="38">
        <v>46.05</v>
      </c>
      <c r="T22" s="38">
        <v>93.04</v>
      </c>
      <c r="U22" s="38">
        <v>14.3</v>
      </c>
      <c r="V22" s="120">
        <f t="shared" si="1"/>
        <v>153.39000000000001</v>
      </c>
      <c r="W22" s="146">
        <v>13</v>
      </c>
      <c r="X22" s="120">
        <f t="shared" si="2"/>
        <v>166.39000000000001</v>
      </c>
      <c r="Y22" s="5"/>
      <c r="Z22" s="119">
        <v>2369049</v>
      </c>
      <c r="AA22" s="119">
        <v>9250</v>
      </c>
      <c r="AB22" s="119">
        <v>69171</v>
      </c>
      <c r="AC22" s="119">
        <v>904696</v>
      </c>
      <c r="AD22" s="119">
        <v>287227</v>
      </c>
      <c r="AE22" s="121">
        <f t="shared" si="3"/>
        <v>3639393</v>
      </c>
      <c r="AF22" s="134">
        <v>6660</v>
      </c>
      <c r="AG22" s="38">
        <v>774349</v>
      </c>
      <c r="AH22" s="44"/>
      <c r="AI22" s="119">
        <v>54800</v>
      </c>
      <c r="AJ22" s="119">
        <v>69929</v>
      </c>
      <c r="AK22" s="119">
        <f t="shared" si="4"/>
        <v>124729</v>
      </c>
      <c r="AL22" s="119">
        <v>21205</v>
      </c>
      <c r="AM22" s="119">
        <v>908</v>
      </c>
      <c r="AN22" s="119">
        <v>628548</v>
      </c>
      <c r="AO22" s="119">
        <v>220265</v>
      </c>
      <c r="AP22" s="119">
        <v>1896576</v>
      </c>
      <c r="AQ22" s="119">
        <v>16633</v>
      </c>
      <c r="AR22" s="119">
        <v>14285</v>
      </c>
      <c r="AS22" s="44"/>
      <c r="AT22" s="38">
        <v>9242486</v>
      </c>
      <c r="AU22" s="38">
        <v>3301501</v>
      </c>
      <c r="AV22" s="38">
        <v>162391</v>
      </c>
      <c r="AW22" s="38">
        <v>1563963</v>
      </c>
      <c r="AX22" s="38">
        <v>149242</v>
      </c>
      <c r="AY22" s="38">
        <f t="shared" si="5"/>
        <v>5177097</v>
      </c>
      <c r="AZ22" s="38">
        <v>241828</v>
      </c>
      <c r="BA22" s="38">
        <v>3698165</v>
      </c>
      <c r="BB22" s="38">
        <f t="shared" si="6"/>
        <v>3939993</v>
      </c>
      <c r="BC22" s="38">
        <f t="shared" si="31"/>
        <v>9117090</v>
      </c>
      <c r="BD22" s="38">
        <v>689664</v>
      </c>
      <c r="BE22" s="38">
        <f t="shared" si="32"/>
        <v>19049240</v>
      </c>
      <c r="BF22" s="44"/>
      <c r="BG22" s="38">
        <v>211811000</v>
      </c>
      <c r="BH22" s="38">
        <v>306694000</v>
      </c>
      <c r="BI22" s="38">
        <f t="shared" si="33"/>
        <v>518505000</v>
      </c>
      <c r="BJ22" s="5"/>
      <c r="BK22" s="131" t="s">
        <v>313</v>
      </c>
      <c r="BL22" s="38">
        <v>16503</v>
      </c>
      <c r="BM22" s="38">
        <v>1157</v>
      </c>
      <c r="BN22" s="38">
        <v>99</v>
      </c>
      <c r="BO22" s="38">
        <v>86</v>
      </c>
      <c r="BP22" s="131" t="s">
        <v>314</v>
      </c>
      <c r="BQ22" s="38">
        <v>765</v>
      </c>
      <c r="BR22" s="38">
        <v>156</v>
      </c>
      <c r="BS22" s="38">
        <v>67</v>
      </c>
      <c r="BT22" s="38">
        <v>67</v>
      </c>
      <c r="BU22" s="68" t="s">
        <v>308</v>
      </c>
      <c r="BV22" s="38">
        <v>2137</v>
      </c>
      <c r="BW22" s="38">
        <v>250</v>
      </c>
      <c r="BX22" s="38">
        <v>69</v>
      </c>
      <c r="BY22" s="38">
        <v>54.5</v>
      </c>
      <c r="BZ22" s="10"/>
      <c r="CA22" s="38"/>
      <c r="CB22" s="38"/>
      <c r="CC22" s="38"/>
      <c r="CD22" s="38"/>
      <c r="CE22" s="38">
        <f t="shared" si="34"/>
        <v>19405</v>
      </c>
      <c r="CF22" s="38">
        <f t="shared" si="35"/>
        <v>1563</v>
      </c>
      <c r="CG22" s="38">
        <f t="shared" si="36"/>
        <v>235</v>
      </c>
      <c r="CH22" s="38">
        <f t="shared" si="37"/>
        <v>207.5</v>
      </c>
      <c r="CI22" s="5"/>
      <c r="CJ22" s="139">
        <v>391</v>
      </c>
      <c r="CK22" s="68" t="s">
        <v>222</v>
      </c>
      <c r="CL22" s="147">
        <v>73</v>
      </c>
      <c r="CM22" s="150">
        <v>36691</v>
      </c>
      <c r="CN22" s="150">
        <v>45</v>
      </c>
      <c r="CO22" s="68" t="s">
        <v>223</v>
      </c>
      <c r="CP22" s="10"/>
      <c r="CQ22" s="5"/>
      <c r="CR22" s="6" t="s">
        <v>315</v>
      </c>
      <c r="CS22" s="6" t="s">
        <v>316</v>
      </c>
      <c r="CT22" s="6" t="s">
        <v>317</v>
      </c>
      <c r="CU22" s="6" t="s">
        <v>318</v>
      </c>
      <c r="CV22" s="6" t="s">
        <v>319</v>
      </c>
      <c r="CW22" s="6" t="s">
        <v>319</v>
      </c>
      <c r="CX22" s="131" t="s">
        <v>320</v>
      </c>
      <c r="CY22" s="5"/>
      <c r="CZ22" s="3">
        <f t="shared" si="11"/>
        <v>177.48807607900511</v>
      </c>
      <c r="DA22" s="3">
        <f t="shared" si="12"/>
        <v>0.32479882955376738</v>
      </c>
      <c r="DB22" s="3">
        <f t="shared" si="13"/>
        <v>444.62765179224579</v>
      </c>
      <c r="DC22" s="3">
        <f t="shared" si="14"/>
        <v>929.00463301633749</v>
      </c>
      <c r="DD22" s="3">
        <f t="shared" si="21"/>
        <v>0.47860649558722551</v>
      </c>
      <c r="DE22" s="4">
        <f t="shared" si="22"/>
        <v>8.2101070698883519E-2</v>
      </c>
      <c r="DF22" s="3">
        <f t="shared" si="23"/>
        <v>0.20683203109415388</v>
      </c>
      <c r="DG22" s="3">
        <f t="shared" si="24"/>
        <v>3.6738777832422062E-2</v>
      </c>
      <c r="DH22" s="3">
        <f t="shared" si="15"/>
        <v>123.23456938517938</v>
      </c>
      <c r="DI22" s="3">
        <f t="shared" si="16"/>
        <v>30.65340160936357</v>
      </c>
      <c r="DJ22" s="3">
        <f t="shared" si="25"/>
        <v>0.17270682226404238</v>
      </c>
      <c r="DK22" s="3">
        <f t="shared" si="26"/>
        <v>30.306738705715397</v>
      </c>
      <c r="DL22" s="3">
        <f t="shared" si="17"/>
        <v>6.0828578395513286</v>
      </c>
      <c r="DM22" s="3">
        <f t="shared" si="18"/>
        <v>1.0341380151182638</v>
      </c>
      <c r="DN22" s="3">
        <f t="shared" si="19"/>
        <v>0.94635454767129967</v>
      </c>
      <c r="DO22" s="3">
        <f t="shared" si="20"/>
        <v>7.6225310899780546E-2</v>
      </c>
      <c r="DP22" s="3">
        <f t="shared" si="27"/>
        <v>1.4123444918564816</v>
      </c>
      <c r="DQ22" s="3">
        <f t="shared" si="28"/>
        <v>0.88297872340425532</v>
      </c>
      <c r="DR22" s="16"/>
    </row>
    <row r="23" spans="1:122" s="1" customFormat="1" ht="25.5">
      <c r="A23" s="1" t="s">
        <v>135</v>
      </c>
      <c r="B23" s="18" t="s">
        <v>111</v>
      </c>
      <c r="C23" s="8" t="s">
        <v>362</v>
      </c>
      <c r="D23" s="9" t="s">
        <v>26</v>
      </c>
      <c r="E23" s="1" t="s">
        <v>4</v>
      </c>
      <c r="F23" s="137">
        <v>2</v>
      </c>
      <c r="G23" s="135"/>
      <c r="H23" s="5"/>
      <c r="I23" s="38">
        <v>8065</v>
      </c>
      <c r="J23" s="38">
        <v>6460.8</v>
      </c>
      <c r="K23" s="38">
        <v>1337</v>
      </c>
      <c r="L23" s="38">
        <v>1423</v>
      </c>
      <c r="M23" s="38">
        <f t="shared" si="29"/>
        <v>9402</v>
      </c>
      <c r="N23" s="38">
        <f t="shared" si="30"/>
        <v>7883.8</v>
      </c>
      <c r="O23" s="38">
        <v>477</v>
      </c>
      <c r="P23" s="142" t="s">
        <v>222</v>
      </c>
      <c r="Q23" s="119">
        <v>25</v>
      </c>
      <c r="R23" s="5"/>
      <c r="S23" s="38">
        <v>8</v>
      </c>
      <c r="T23" s="38">
        <v>15</v>
      </c>
      <c r="U23" s="38"/>
      <c r="V23" s="120">
        <f t="shared" si="1"/>
        <v>23</v>
      </c>
      <c r="W23" s="120">
        <v>1.7</v>
      </c>
      <c r="X23" s="120">
        <f t="shared" si="2"/>
        <v>24.7</v>
      </c>
      <c r="Y23" s="5"/>
      <c r="Z23" s="119">
        <v>210708</v>
      </c>
      <c r="AA23" s="119">
        <v>10440</v>
      </c>
      <c r="AB23" s="119">
        <v>2481</v>
      </c>
      <c r="AC23" s="119">
        <v>329</v>
      </c>
      <c r="AD23" s="119">
        <v>48755</v>
      </c>
      <c r="AE23" s="121">
        <f t="shared" si="3"/>
        <v>272713</v>
      </c>
      <c r="AF23" s="122">
        <v>791</v>
      </c>
      <c r="AG23" s="119">
        <v>40624</v>
      </c>
      <c r="AH23" s="44"/>
      <c r="AI23" s="119">
        <v>9780</v>
      </c>
      <c r="AJ23" s="119">
        <v>6959</v>
      </c>
      <c r="AK23" s="119">
        <f t="shared" si="4"/>
        <v>16739</v>
      </c>
      <c r="AL23" s="119">
        <v>3516</v>
      </c>
      <c r="AM23" s="119">
        <v>203</v>
      </c>
      <c r="AN23" s="119">
        <v>116571</v>
      </c>
      <c r="AO23" s="119">
        <v>22812</v>
      </c>
      <c r="AP23" s="119">
        <v>158959</v>
      </c>
      <c r="AQ23" s="119">
        <v>2463</v>
      </c>
      <c r="AR23" s="119">
        <v>537</v>
      </c>
      <c r="AS23" s="44"/>
      <c r="AT23" s="38">
        <v>1465295</v>
      </c>
      <c r="AU23" s="38">
        <v>250412</v>
      </c>
      <c r="AV23" s="38"/>
      <c r="AW23" s="38">
        <v>188426</v>
      </c>
      <c r="AX23" s="38">
        <v>107832</v>
      </c>
      <c r="AY23" s="38">
        <f t="shared" si="5"/>
        <v>546670</v>
      </c>
      <c r="AZ23" s="38"/>
      <c r="BA23" s="38"/>
      <c r="BB23" s="38">
        <v>532055</v>
      </c>
      <c r="BC23" s="38">
        <f t="shared" si="31"/>
        <v>1078725</v>
      </c>
      <c r="BD23" s="38">
        <v>181914</v>
      </c>
      <c r="BE23" s="38">
        <f t="shared" si="32"/>
        <v>2725934</v>
      </c>
      <c r="BF23" s="44"/>
      <c r="BG23" s="38">
        <v>73940029</v>
      </c>
      <c r="BH23" s="38">
        <v>64547807</v>
      </c>
      <c r="BI23" s="38">
        <f t="shared" si="33"/>
        <v>138487836</v>
      </c>
      <c r="BJ23" s="5"/>
      <c r="BK23" s="123" t="s">
        <v>417</v>
      </c>
      <c r="BL23" s="38">
        <v>2903</v>
      </c>
      <c r="BM23" s="38">
        <v>185</v>
      </c>
      <c r="BN23" s="38">
        <v>81</v>
      </c>
      <c r="BO23" s="38">
        <v>81</v>
      </c>
      <c r="BP23" s="123" t="s">
        <v>418</v>
      </c>
      <c r="BQ23" s="38">
        <v>172</v>
      </c>
      <c r="BR23" s="38">
        <v>20</v>
      </c>
      <c r="BS23" s="38">
        <v>58</v>
      </c>
      <c r="BT23" s="38">
        <v>30</v>
      </c>
      <c r="BU23" s="123"/>
      <c r="BV23" s="38"/>
      <c r="BW23" s="38"/>
      <c r="BX23" s="38"/>
      <c r="BY23" s="38"/>
      <c r="BZ23" s="38"/>
      <c r="CA23" s="38"/>
      <c r="CB23" s="38"/>
      <c r="CC23" s="38"/>
      <c r="CD23" s="38"/>
      <c r="CE23" s="38">
        <f t="shared" si="34"/>
        <v>3075</v>
      </c>
      <c r="CF23" s="38">
        <f t="shared" si="35"/>
        <v>205</v>
      </c>
      <c r="CG23" s="38">
        <f t="shared" si="36"/>
        <v>139</v>
      </c>
      <c r="CH23" s="38">
        <f t="shared" si="37"/>
        <v>111</v>
      </c>
      <c r="CI23" s="5"/>
      <c r="CJ23" s="139">
        <v>43</v>
      </c>
      <c r="CK23" s="153" t="s">
        <v>222</v>
      </c>
      <c r="CL23" s="147">
        <v>5</v>
      </c>
      <c r="CM23" s="150">
        <v>438</v>
      </c>
      <c r="CN23" s="150">
        <v>11</v>
      </c>
      <c r="CO23" s="124" t="s">
        <v>223</v>
      </c>
      <c r="CP23" s="123"/>
      <c r="CQ23" s="97"/>
      <c r="CR23" s="6" t="s">
        <v>419</v>
      </c>
      <c r="CS23" s="131" t="s">
        <v>420</v>
      </c>
      <c r="CT23" s="131" t="s">
        <v>226</v>
      </c>
      <c r="CU23" s="131" t="s">
        <v>421</v>
      </c>
      <c r="CV23" s="131" t="s">
        <v>421</v>
      </c>
      <c r="CW23" s="131" t="s">
        <v>421</v>
      </c>
      <c r="CX23" s="131" t="s">
        <v>334</v>
      </c>
      <c r="CY23" s="5"/>
      <c r="CZ23" s="3">
        <f t="shared" si="11"/>
        <v>34.591567518201884</v>
      </c>
      <c r="DA23" s="3">
        <f t="shared" si="12"/>
        <v>0.10033232705040716</v>
      </c>
      <c r="DB23" s="3">
        <f t="shared" si="13"/>
        <v>136.8280524620107</v>
      </c>
      <c r="DC23" s="3">
        <f t="shared" si="14"/>
        <v>345.76397168877952</v>
      </c>
      <c r="DD23" s="3">
        <f t="shared" si="21"/>
        <v>0.39572674907022692</v>
      </c>
      <c r="DE23" s="4">
        <f t="shared" si="22"/>
        <v>6.9123463737566643E-2</v>
      </c>
      <c r="DF23" s="3">
        <f t="shared" si="23"/>
        <v>0.19518264198619628</v>
      </c>
      <c r="DG23" s="3">
        <f t="shared" si="24"/>
        <v>1.9683562677663618E-2</v>
      </c>
      <c r="DH23" s="3">
        <f t="shared" si="15"/>
        <v>319.18218623481783</v>
      </c>
      <c r="DI23" s="3">
        <f t="shared" si="16"/>
        <v>14.78614373779142</v>
      </c>
      <c r="DJ23" s="3">
        <f t="shared" si="25"/>
        <v>0.42744936985035548</v>
      </c>
      <c r="DK23" s="3">
        <f t="shared" si="26"/>
        <v>23.384323716876409</v>
      </c>
      <c r="DL23" s="3">
        <f t="shared" si="17"/>
        <v>2.123214693421954</v>
      </c>
      <c r="DM23" s="3">
        <f t="shared" si="18"/>
        <v>0.44597782795098811</v>
      </c>
      <c r="DN23" s="3">
        <f t="shared" si="19"/>
        <v>0.39004033587863718</v>
      </c>
      <c r="DO23" s="3">
        <f t="shared" si="20"/>
        <v>2.6002689058575813E-2</v>
      </c>
      <c r="DP23" s="3">
        <f t="shared" si="27"/>
        <v>5.6275303643724701</v>
      </c>
      <c r="DQ23" s="3">
        <f t="shared" si="28"/>
        <v>0.79856115107913672</v>
      </c>
      <c r="DR23" s="16"/>
    </row>
    <row r="24" spans="1:122" s="1" customFormat="1" ht="28.5" customHeight="1">
      <c r="A24" s="1" t="s">
        <v>135</v>
      </c>
      <c r="B24" s="13" t="s">
        <v>44</v>
      </c>
      <c r="C24" s="8" t="s">
        <v>360</v>
      </c>
      <c r="D24" s="9" t="s">
        <v>3</v>
      </c>
      <c r="E24" s="1" t="s">
        <v>4</v>
      </c>
      <c r="F24" s="125">
        <v>1</v>
      </c>
      <c r="G24" s="135"/>
      <c r="H24" s="5"/>
      <c r="I24" s="38"/>
      <c r="J24" s="38">
        <v>2069</v>
      </c>
      <c r="K24" s="38"/>
      <c r="L24" s="38"/>
      <c r="M24" s="141"/>
      <c r="N24" s="38">
        <f t="shared" si="30"/>
        <v>2069</v>
      </c>
      <c r="O24" s="38">
        <v>125</v>
      </c>
      <c r="P24" s="143" t="s">
        <v>222</v>
      </c>
      <c r="Q24" s="10">
        <v>60</v>
      </c>
      <c r="R24" s="5"/>
      <c r="S24" s="38">
        <v>7</v>
      </c>
      <c r="T24" s="38">
        <v>7</v>
      </c>
      <c r="U24" s="38">
        <v>1</v>
      </c>
      <c r="V24" s="120">
        <f t="shared" si="1"/>
        <v>15</v>
      </c>
      <c r="W24" s="146">
        <v>4</v>
      </c>
      <c r="X24" s="120">
        <f t="shared" si="2"/>
        <v>19</v>
      </c>
      <c r="Y24" s="5"/>
      <c r="Z24" s="119">
        <v>254606</v>
      </c>
      <c r="AA24" s="119">
        <v>3970</v>
      </c>
      <c r="AB24" s="119">
        <v>874</v>
      </c>
      <c r="AC24" s="119">
        <v>79</v>
      </c>
      <c r="AD24" s="119">
        <v>83592</v>
      </c>
      <c r="AE24" s="121">
        <f t="shared" si="3"/>
        <v>343121</v>
      </c>
      <c r="AF24" s="122">
        <v>813</v>
      </c>
      <c r="AG24" s="119">
        <v>12929</v>
      </c>
      <c r="AH24" s="44"/>
      <c r="AI24" s="119">
        <v>3620</v>
      </c>
      <c r="AJ24" s="119">
        <v>913</v>
      </c>
      <c r="AK24" s="119">
        <f t="shared" si="4"/>
        <v>4533</v>
      </c>
      <c r="AL24" s="119">
        <v>1500</v>
      </c>
      <c r="AM24" s="119">
        <v>25</v>
      </c>
      <c r="AN24" s="119">
        <v>119022</v>
      </c>
      <c r="AO24" s="119"/>
      <c r="AP24" s="119">
        <v>167157</v>
      </c>
      <c r="AQ24" s="119">
        <v>1675</v>
      </c>
      <c r="AR24" s="119">
        <v>207</v>
      </c>
      <c r="AS24" s="44"/>
      <c r="AT24" s="38">
        <v>722000</v>
      </c>
      <c r="AU24" s="38">
        <v>183700</v>
      </c>
      <c r="AV24" s="38">
        <v>3500</v>
      </c>
      <c r="AW24" s="38">
        <v>55000</v>
      </c>
      <c r="AX24" s="38">
        <v>135000</v>
      </c>
      <c r="AY24" s="38">
        <f t="shared" si="5"/>
        <v>377200</v>
      </c>
      <c r="AZ24" s="38">
        <v>72599.44</v>
      </c>
      <c r="BA24" s="38">
        <v>37140.559999999998</v>
      </c>
      <c r="BB24" s="38">
        <f t="shared" si="6"/>
        <v>109740</v>
      </c>
      <c r="BC24" s="38">
        <f t="shared" si="31"/>
        <v>486940</v>
      </c>
      <c r="BD24" s="38"/>
      <c r="BE24" s="38">
        <f t="shared" si="32"/>
        <v>1208940</v>
      </c>
      <c r="BF24" s="44"/>
      <c r="BG24" s="38"/>
      <c r="BH24" s="38"/>
      <c r="BI24" s="148"/>
      <c r="BJ24" s="5"/>
      <c r="BK24" s="2" t="s">
        <v>305</v>
      </c>
      <c r="BL24" s="38">
        <v>3344.5</v>
      </c>
      <c r="BM24" s="38">
        <v>338</v>
      </c>
      <c r="BN24" s="38">
        <v>83</v>
      </c>
      <c r="BO24" s="38">
        <v>60</v>
      </c>
      <c r="BP24" s="6"/>
      <c r="BQ24" s="38"/>
      <c r="BR24" s="38"/>
      <c r="BS24" s="38"/>
      <c r="BT24" s="38"/>
      <c r="BU24" s="10"/>
      <c r="BV24" s="38"/>
      <c r="BW24" s="38"/>
      <c r="BX24" s="38"/>
      <c r="BY24" s="38"/>
      <c r="BZ24" s="10"/>
      <c r="CA24" s="38"/>
      <c r="CB24" s="38"/>
      <c r="CC24" s="38"/>
      <c r="CD24" s="38"/>
      <c r="CE24" s="38">
        <f t="shared" si="34"/>
        <v>3344.5</v>
      </c>
      <c r="CF24" s="38">
        <f t="shared" si="35"/>
        <v>338</v>
      </c>
      <c r="CG24" s="38">
        <f t="shared" si="36"/>
        <v>83</v>
      </c>
      <c r="CH24" s="38">
        <f t="shared" si="37"/>
        <v>60</v>
      </c>
      <c r="CI24" s="5"/>
      <c r="CJ24" s="139">
        <v>25</v>
      </c>
      <c r="CK24" s="10" t="s">
        <v>222</v>
      </c>
      <c r="CL24" s="38"/>
      <c r="CM24" s="150"/>
      <c r="CN24" s="150">
        <v>12</v>
      </c>
      <c r="CO24" s="10" t="s">
        <v>223</v>
      </c>
      <c r="CP24" s="10"/>
      <c r="CQ24" s="5"/>
      <c r="CR24" s="6" t="s">
        <v>224</v>
      </c>
      <c r="CS24" s="6" t="s">
        <v>225</v>
      </c>
      <c r="CT24" s="6" t="s">
        <v>226</v>
      </c>
      <c r="CU24" s="6" t="s">
        <v>227</v>
      </c>
      <c r="CV24" s="6" t="s">
        <v>228</v>
      </c>
      <c r="CW24" s="6" t="s">
        <v>224</v>
      </c>
      <c r="CX24" s="6" t="s">
        <v>229</v>
      </c>
      <c r="CY24" s="5"/>
      <c r="CZ24" s="3">
        <f t="shared" si="11"/>
        <v>165.8390526824553</v>
      </c>
      <c r="DA24" s="3">
        <f t="shared" si="12"/>
        <v>0.39294345094248428</v>
      </c>
      <c r="DB24" s="3">
        <f t="shared" si="13"/>
        <v>235.35041082648621</v>
      </c>
      <c r="DC24" s="3">
        <f t="shared" si="14"/>
        <v>584.31126147897533</v>
      </c>
      <c r="DD24" s="3">
        <f t="shared" si="21"/>
        <v>0.40278260294141977</v>
      </c>
      <c r="DE24" s="4">
        <f t="shared" si="22"/>
        <v>4.5494400052938935E-2</v>
      </c>
      <c r="DF24" s="3">
        <f t="shared" si="23"/>
        <v>9.0773735669263986E-2</v>
      </c>
      <c r="DG24" s="3" t="e">
        <f t="shared" si="24"/>
        <v>#DIV/0!</v>
      </c>
      <c r="DH24" s="3">
        <f t="shared" si="15"/>
        <v>108.89473684210526</v>
      </c>
      <c r="DI24" s="3">
        <f t="shared" si="16"/>
        <v>57.526341227646206</v>
      </c>
      <c r="DJ24" s="3">
        <f t="shared" si="25"/>
        <v>0.34688054651274625</v>
      </c>
      <c r="DK24" s="3">
        <f t="shared" si="26"/>
        <v>10.157281847053486</v>
      </c>
      <c r="DL24" s="3">
        <f t="shared" si="17"/>
        <v>2.1909134847752538</v>
      </c>
      <c r="DM24" s="3">
        <f t="shared" si="18"/>
        <v>0.7249879168680522</v>
      </c>
      <c r="DN24" s="3">
        <f t="shared" si="19"/>
        <v>1.6164813919768004</v>
      </c>
      <c r="DO24" s="3">
        <f t="shared" si="20"/>
        <v>0.16336394393426776</v>
      </c>
      <c r="DP24" s="3">
        <f t="shared" si="27"/>
        <v>4.3684210526315788</v>
      </c>
      <c r="DQ24" s="3">
        <f t="shared" si="28"/>
        <v>0.72289156626506024</v>
      </c>
      <c r="DR24" s="16"/>
    </row>
    <row r="25" spans="1:122" s="1" customFormat="1" ht="29.25" customHeight="1">
      <c r="A25" s="1" t="s">
        <v>135</v>
      </c>
      <c r="B25" s="13" t="s">
        <v>28</v>
      </c>
      <c r="C25" s="8" t="s">
        <v>361</v>
      </c>
      <c r="D25" s="9" t="s">
        <v>375</v>
      </c>
      <c r="E25" s="1" t="s">
        <v>4</v>
      </c>
      <c r="F25" s="125">
        <v>3</v>
      </c>
      <c r="G25" s="10"/>
      <c r="H25" s="5"/>
      <c r="I25" s="38">
        <v>39153</v>
      </c>
      <c r="J25" s="38">
        <v>38921.199999999997</v>
      </c>
      <c r="K25" s="38"/>
      <c r="L25" s="38"/>
      <c r="M25" s="38">
        <f t="shared" si="29"/>
        <v>39153</v>
      </c>
      <c r="N25" s="38">
        <f t="shared" si="30"/>
        <v>38921.199999999997</v>
      </c>
      <c r="O25" s="38">
        <v>2722</v>
      </c>
      <c r="P25" s="10" t="s">
        <v>428</v>
      </c>
      <c r="Q25" s="10">
        <v>120</v>
      </c>
      <c r="R25" s="5"/>
      <c r="S25" s="38">
        <v>80.2</v>
      </c>
      <c r="T25" s="38">
        <v>170.43</v>
      </c>
      <c r="U25" s="38">
        <v>26.33</v>
      </c>
      <c r="V25" s="120">
        <f t="shared" si="1"/>
        <v>276.95999999999998</v>
      </c>
      <c r="W25" s="146">
        <v>30.18</v>
      </c>
      <c r="X25" s="120">
        <f t="shared" si="2"/>
        <v>307.14</v>
      </c>
      <c r="Y25" s="5"/>
      <c r="Z25" s="119">
        <v>10778683</v>
      </c>
      <c r="AA25" s="119">
        <v>29503</v>
      </c>
      <c r="AB25" s="119">
        <v>87160</v>
      </c>
      <c r="AC25" s="119">
        <v>512509</v>
      </c>
      <c r="AD25" s="126"/>
      <c r="AE25" s="121">
        <f t="shared" si="3"/>
        <v>11407855</v>
      </c>
      <c r="AF25" s="122">
        <v>16795</v>
      </c>
      <c r="AG25" s="119">
        <v>358192</v>
      </c>
      <c r="AH25" s="44"/>
      <c r="AI25" s="119">
        <v>108358</v>
      </c>
      <c r="AJ25" s="119">
        <v>84812</v>
      </c>
      <c r="AK25" s="119">
        <f t="shared" si="4"/>
        <v>193170</v>
      </c>
      <c r="AL25" s="119">
        <v>29253</v>
      </c>
      <c r="AM25" s="119">
        <v>2496</v>
      </c>
      <c r="AN25" s="119">
        <v>2692706</v>
      </c>
      <c r="AO25" s="119"/>
      <c r="AP25" s="119">
        <v>2821602</v>
      </c>
      <c r="AQ25" s="119">
        <v>22542</v>
      </c>
      <c r="AR25" s="119">
        <v>22884</v>
      </c>
      <c r="AS25" s="44"/>
      <c r="AT25" s="38">
        <v>17276087</v>
      </c>
      <c r="AU25" s="38">
        <v>3971134</v>
      </c>
      <c r="AV25" s="38"/>
      <c r="AW25" s="38">
        <v>3243544</v>
      </c>
      <c r="AX25" s="38"/>
      <c r="AY25" s="38">
        <f t="shared" si="5"/>
        <v>7214678</v>
      </c>
      <c r="AZ25" s="38">
        <v>482497</v>
      </c>
      <c r="BA25" s="38">
        <v>7193904</v>
      </c>
      <c r="BB25" s="38">
        <f t="shared" si="6"/>
        <v>7676401</v>
      </c>
      <c r="BC25" s="38">
        <f t="shared" si="31"/>
        <v>14891079</v>
      </c>
      <c r="BD25" s="38">
        <v>3382360</v>
      </c>
      <c r="BE25" s="38">
        <f t="shared" si="32"/>
        <v>35549526</v>
      </c>
      <c r="BF25" s="44"/>
      <c r="BG25" s="38">
        <v>482864000</v>
      </c>
      <c r="BH25" s="38">
        <v>211933000</v>
      </c>
      <c r="BI25" s="38">
        <f t="shared" si="33"/>
        <v>694797000</v>
      </c>
      <c r="BJ25" s="5"/>
      <c r="BK25" s="6" t="s">
        <v>429</v>
      </c>
      <c r="BL25" s="38">
        <v>47264</v>
      </c>
      <c r="BM25" s="38">
        <v>4065</v>
      </c>
      <c r="BN25" s="38">
        <v>908</v>
      </c>
      <c r="BO25" s="38">
        <v>802</v>
      </c>
      <c r="BP25" s="6" t="s">
        <v>430</v>
      </c>
      <c r="BQ25" s="38">
        <v>800</v>
      </c>
      <c r="BR25" s="38">
        <v>23</v>
      </c>
      <c r="BS25" s="38">
        <v>37.5</v>
      </c>
      <c r="BT25" s="38">
        <v>32.5</v>
      </c>
      <c r="BU25" s="10" t="s">
        <v>431</v>
      </c>
      <c r="BV25" s="38">
        <v>2756</v>
      </c>
      <c r="BW25" s="38">
        <v>450</v>
      </c>
      <c r="BX25" s="38">
        <v>95.5</v>
      </c>
      <c r="BY25" s="38">
        <v>74.5</v>
      </c>
      <c r="BZ25" s="10"/>
      <c r="CA25" s="38"/>
      <c r="CB25" s="38"/>
      <c r="CC25" s="38"/>
      <c r="CD25" s="38"/>
      <c r="CE25" s="38">
        <f t="shared" si="34"/>
        <v>50820</v>
      </c>
      <c r="CF25" s="38">
        <f t="shared" si="35"/>
        <v>4538</v>
      </c>
      <c r="CG25" s="38">
        <f t="shared" si="36"/>
        <v>1041</v>
      </c>
      <c r="CH25" s="38">
        <f t="shared" si="37"/>
        <v>909</v>
      </c>
      <c r="CI25" s="5"/>
      <c r="CJ25" s="139">
        <v>566</v>
      </c>
      <c r="CK25" s="10" t="s">
        <v>428</v>
      </c>
      <c r="CL25" s="38">
        <v>50</v>
      </c>
      <c r="CM25" s="150">
        <v>11019</v>
      </c>
      <c r="CN25" s="150">
        <v>157</v>
      </c>
      <c r="CO25" s="10" t="s">
        <v>432</v>
      </c>
      <c r="CP25" s="10"/>
      <c r="CQ25" s="5"/>
      <c r="CR25" s="6" t="s">
        <v>433</v>
      </c>
      <c r="CS25" s="6" t="s">
        <v>18</v>
      </c>
      <c r="CT25" s="6" t="s">
        <v>225</v>
      </c>
      <c r="CU25" s="6" t="s">
        <v>354</v>
      </c>
      <c r="CV25" s="6" t="s">
        <v>354</v>
      </c>
      <c r="CW25" s="6" t="s">
        <v>354</v>
      </c>
      <c r="CX25" s="6" t="s">
        <v>434</v>
      </c>
      <c r="CY25" s="5"/>
      <c r="CZ25" s="3">
        <f t="shared" si="11"/>
        <v>293.10131753388902</v>
      </c>
      <c r="DA25" s="3">
        <f t="shared" si="12"/>
        <v>0.43151290299374123</v>
      </c>
      <c r="DB25" s="3">
        <f t="shared" si="13"/>
        <v>382.59557773141631</v>
      </c>
      <c r="DC25" s="3">
        <f t="shared" si="14"/>
        <v>913.37178709803402</v>
      </c>
      <c r="DD25" s="3">
        <f t="shared" si="21"/>
        <v>0.41888263151525562</v>
      </c>
      <c r="DE25" s="4">
        <f t="shared" si="22"/>
        <v>9.1240147618283293E-2</v>
      </c>
      <c r="DF25" s="3">
        <f t="shared" si="23"/>
        <v>0.21593539671949494</v>
      </c>
      <c r="DG25" s="3">
        <f t="shared" si="24"/>
        <v>5.1165341819265193E-2</v>
      </c>
      <c r="DH25" s="3">
        <f t="shared" si="15"/>
        <v>126.72136484990558</v>
      </c>
      <c r="DI25" s="3">
        <f t="shared" si="16"/>
        <v>69.183529798670136</v>
      </c>
      <c r="DJ25" s="3">
        <f t="shared" si="25"/>
        <v>0.23603964110693904</v>
      </c>
      <c r="DK25" s="3">
        <f t="shared" si="26"/>
        <v>13.202156492390925</v>
      </c>
      <c r="DL25" s="3">
        <f t="shared" si="17"/>
        <v>4.9631049402382255</v>
      </c>
      <c r="DM25" s="3">
        <f t="shared" si="18"/>
        <v>0.75159553148412694</v>
      </c>
      <c r="DN25" s="3">
        <f t="shared" si="19"/>
        <v>1.3057151372516778</v>
      </c>
      <c r="DO25" s="3">
        <f t="shared" si="20"/>
        <v>0.11659455515246191</v>
      </c>
      <c r="DP25" s="3">
        <f t="shared" si="27"/>
        <v>3.3893338542684122</v>
      </c>
      <c r="DQ25" s="3">
        <f t="shared" si="28"/>
        <v>0.87319884726224783</v>
      </c>
      <c r="DR25" s="16"/>
    </row>
    <row r="26" spans="1:122" s="1" customFormat="1" ht="25.5">
      <c r="A26" s="1" t="s">
        <v>135</v>
      </c>
      <c r="B26" s="18" t="s">
        <v>103</v>
      </c>
      <c r="C26" s="8" t="s">
        <v>377</v>
      </c>
      <c r="D26" s="9" t="s">
        <v>151</v>
      </c>
      <c r="E26" s="2" t="s">
        <v>6</v>
      </c>
      <c r="F26" s="125">
        <v>3</v>
      </c>
      <c r="G26" s="10">
        <v>1</v>
      </c>
      <c r="H26" s="5"/>
      <c r="I26" s="38">
        <v>5961</v>
      </c>
      <c r="J26" s="38">
        <v>5737.5</v>
      </c>
      <c r="K26" s="38">
        <v>405</v>
      </c>
      <c r="L26" s="38">
        <v>500</v>
      </c>
      <c r="M26" s="38">
        <f t="shared" si="29"/>
        <v>6366</v>
      </c>
      <c r="N26" s="38">
        <f t="shared" si="30"/>
        <v>6237.5</v>
      </c>
      <c r="O26" s="38">
        <v>409</v>
      </c>
      <c r="P26" s="143" t="s">
        <v>222</v>
      </c>
      <c r="Q26" s="10">
        <v>25</v>
      </c>
      <c r="R26" s="5"/>
      <c r="S26" s="38">
        <v>7.48</v>
      </c>
      <c r="T26" s="38">
        <v>16.850000000000001</v>
      </c>
      <c r="U26" s="38"/>
      <c r="V26" s="120">
        <f t="shared" si="1"/>
        <v>24.330000000000002</v>
      </c>
      <c r="W26" s="146">
        <v>0.91</v>
      </c>
      <c r="X26" s="120">
        <f t="shared" si="2"/>
        <v>25.240000000000002</v>
      </c>
      <c r="Y26" s="5"/>
      <c r="Z26" s="119">
        <v>172318</v>
      </c>
      <c r="AA26" s="119">
        <v>7935</v>
      </c>
      <c r="AB26" s="119">
        <v>458</v>
      </c>
      <c r="AC26" s="119">
        <v>426</v>
      </c>
      <c r="AD26" s="119">
        <v>26628</v>
      </c>
      <c r="AE26" s="121">
        <f t="shared" si="3"/>
        <v>207765</v>
      </c>
      <c r="AF26" s="122">
        <v>664</v>
      </c>
      <c r="AG26" s="119">
        <v>42333</v>
      </c>
      <c r="AH26" s="44"/>
      <c r="AI26" s="119">
        <v>14542</v>
      </c>
      <c r="AJ26" s="119"/>
      <c r="AK26" s="119">
        <f t="shared" si="4"/>
        <v>14542</v>
      </c>
      <c r="AL26" s="119">
        <v>6175</v>
      </c>
      <c r="AM26" s="119">
        <v>247</v>
      </c>
      <c r="AN26" s="119">
        <v>116266</v>
      </c>
      <c r="AO26" s="119">
        <v>16527</v>
      </c>
      <c r="AP26" s="119">
        <v>298554</v>
      </c>
      <c r="AQ26" s="119">
        <v>3125</v>
      </c>
      <c r="AR26" s="119">
        <v>1204</v>
      </c>
      <c r="AS26" s="44"/>
      <c r="AT26" s="38">
        <v>1535389</v>
      </c>
      <c r="AU26" s="38">
        <v>225275</v>
      </c>
      <c r="AV26" s="38">
        <v>6246</v>
      </c>
      <c r="AW26" s="38">
        <v>170083</v>
      </c>
      <c r="AX26" s="38"/>
      <c r="AY26" s="38">
        <f t="shared" si="5"/>
        <v>401604</v>
      </c>
      <c r="AZ26" s="38">
        <v>103432</v>
      </c>
      <c r="BA26" s="38">
        <v>303974</v>
      </c>
      <c r="BB26" s="38">
        <f t="shared" si="6"/>
        <v>407406</v>
      </c>
      <c r="BC26" s="38">
        <f t="shared" si="31"/>
        <v>809010</v>
      </c>
      <c r="BD26" s="38">
        <v>96637</v>
      </c>
      <c r="BE26" s="38">
        <f t="shared" si="32"/>
        <v>2441036</v>
      </c>
      <c r="BF26" s="44"/>
      <c r="BG26" s="38">
        <v>42856879</v>
      </c>
      <c r="BH26" s="38">
        <v>31603121</v>
      </c>
      <c r="BI26" s="38">
        <f t="shared" si="33"/>
        <v>74460000</v>
      </c>
      <c r="BJ26" s="5"/>
      <c r="BK26" s="6" t="s">
        <v>328</v>
      </c>
      <c r="BL26" s="38">
        <v>3149</v>
      </c>
      <c r="BM26" s="38">
        <v>250</v>
      </c>
      <c r="BN26" s="38">
        <v>80</v>
      </c>
      <c r="BO26" s="38">
        <v>74</v>
      </c>
      <c r="BP26" s="6" t="s">
        <v>329</v>
      </c>
      <c r="BQ26" s="38">
        <v>315</v>
      </c>
      <c r="BR26" s="38">
        <v>30</v>
      </c>
      <c r="BS26" s="38">
        <v>66.5</v>
      </c>
      <c r="BT26" s="38">
        <v>66.5</v>
      </c>
      <c r="BU26" s="10" t="s">
        <v>330</v>
      </c>
      <c r="BV26" s="38">
        <v>71</v>
      </c>
      <c r="BW26" s="38">
        <v>14</v>
      </c>
      <c r="BX26" s="38">
        <v>22</v>
      </c>
      <c r="BY26" s="38">
        <v>22</v>
      </c>
      <c r="BZ26" s="10"/>
      <c r="CA26" s="38"/>
      <c r="CB26" s="38"/>
      <c r="CC26" s="38"/>
      <c r="CD26" s="38"/>
      <c r="CE26" s="38">
        <f t="shared" si="34"/>
        <v>3535</v>
      </c>
      <c r="CF26" s="38">
        <f t="shared" si="35"/>
        <v>294</v>
      </c>
      <c r="CG26" s="38">
        <f t="shared" si="36"/>
        <v>168.5</v>
      </c>
      <c r="CH26" s="38">
        <f t="shared" si="37"/>
        <v>162.5</v>
      </c>
      <c r="CI26" s="5"/>
      <c r="CJ26" s="139">
        <v>44</v>
      </c>
      <c r="CK26" s="10" t="s">
        <v>222</v>
      </c>
      <c r="CL26" s="38"/>
      <c r="CM26" s="150"/>
      <c r="CN26" s="150"/>
      <c r="CO26" s="10" t="s">
        <v>223</v>
      </c>
      <c r="CP26" s="10"/>
      <c r="CQ26" s="5"/>
      <c r="CR26" s="6" t="s">
        <v>331</v>
      </c>
      <c r="CS26" s="2" t="s">
        <v>332</v>
      </c>
      <c r="CT26" s="2" t="s">
        <v>333</v>
      </c>
      <c r="CU26" s="6" t="s">
        <v>324</v>
      </c>
      <c r="CV26" s="6" t="s">
        <v>324</v>
      </c>
      <c r="CW26" s="6" t="s">
        <v>324</v>
      </c>
      <c r="CX26" s="6" t="s">
        <v>334</v>
      </c>
      <c r="CY26" s="96"/>
      <c r="CZ26" s="3">
        <f t="shared" si="11"/>
        <v>33.309018036072146</v>
      </c>
      <c r="DA26" s="3">
        <f t="shared" si="12"/>
        <v>0.10645290581162324</v>
      </c>
      <c r="DB26" s="3">
        <f t="shared" si="13"/>
        <v>129.70100200400802</v>
      </c>
      <c r="DC26" s="3">
        <f t="shared" si="14"/>
        <v>391.34845691382765</v>
      </c>
      <c r="DD26" s="3">
        <f t="shared" si="21"/>
        <v>0.33142075741611349</v>
      </c>
      <c r="DE26" s="4">
        <f t="shared" si="22"/>
        <v>6.9676563557440369E-2</v>
      </c>
      <c r="DF26" s="3">
        <f t="shared" si="23"/>
        <v>0.16689880853866965</v>
      </c>
      <c r="DG26" s="3">
        <f t="shared" si="24"/>
        <v>3.2783185603008323E-2</v>
      </c>
      <c r="DH26" s="3">
        <f t="shared" si="15"/>
        <v>247.12757527733754</v>
      </c>
      <c r="DI26" s="3">
        <f t="shared" si="16"/>
        <v>18.639839679358719</v>
      </c>
      <c r="DJ26" s="3">
        <f t="shared" si="25"/>
        <v>0.55960339806993475</v>
      </c>
      <c r="DK26" s="3">
        <f t="shared" si="26"/>
        <v>20.995269468288235</v>
      </c>
      <c r="DL26" s="3">
        <f t="shared" si="17"/>
        <v>2.3313827655310622</v>
      </c>
      <c r="DM26" s="3">
        <f t="shared" si="18"/>
        <v>0.98997995991983967</v>
      </c>
      <c r="DN26" s="3">
        <f t="shared" si="19"/>
        <v>0.56673346693386772</v>
      </c>
      <c r="DO26" s="3">
        <f t="shared" si="20"/>
        <v>4.7134268537074149E-2</v>
      </c>
      <c r="DP26" s="3">
        <f t="shared" si="27"/>
        <v>6.675911251980982</v>
      </c>
      <c r="DQ26" s="3">
        <f t="shared" si="28"/>
        <v>0.96439169139465875</v>
      </c>
      <c r="DR26" s="16"/>
    </row>
    <row r="27" spans="1:122" s="1" customFormat="1" ht="25.5">
      <c r="A27" s="1" t="s">
        <v>135</v>
      </c>
      <c r="B27" s="18" t="s">
        <v>37</v>
      </c>
      <c r="C27" s="8" t="s">
        <v>137</v>
      </c>
      <c r="D27" s="9" t="s">
        <v>152</v>
      </c>
      <c r="E27" s="1" t="s">
        <v>4</v>
      </c>
      <c r="F27" s="125">
        <v>1</v>
      </c>
      <c r="G27" s="10">
        <v>4</v>
      </c>
      <c r="H27" s="5"/>
      <c r="I27" s="38">
        <v>3268</v>
      </c>
      <c r="J27" s="38">
        <v>2976.3</v>
      </c>
      <c r="K27" s="38"/>
      <c r="L27" s="38"/>
      <c r="M27" s="38">
        <f t="shared" ref="M27:N29" si="38">SUM(I27+K27)</f>
        <v>3268</v>
      </c>
      <c r="N27" s="38">
        <f t="shared" si="38"/>
        <v>2976.3</v>
      </c>
      <c r="O27" s="38">
        <v>193</v>
      </c>
      <c r="P27" s="143" t="s">
        <v>222</v>
      </c>
      <c r="Q27" s="10">
        <v>25</v>
      </c>
      <c r="R27" s="5"/>
      <c r="S27" s="38">
        <v>8</v>
      </c>
      <c r="T27" s="38">
        <v>13.5</v>
      </c>
      <c r="U27" s="38">
        <v>1</v>
      </c>
      <c r="V27" s="120">
        <f t="shared" si="1"/>
        <v>22.5</v>
      </c>
      <c r="W27" s="146">
        <v>2.29</v>
      </c>
      <c r="X27" s="120">
        <f t="shared" si="2"/>
        <v>24.79</v>
      </c>
      <c r="Y27" s="5"/>
      <c r="Z27" s="119">
        <v>298225</v>
      </c>
      <c r="AA27" s="119">
        <v>4044</v>
      </c>
      <c r="AB27" s="119">
        <v>178</v>
      </c>
      <c r="AC27" s="119">
        <v>421</v>
      </c>
      <c r="AD27" s="119"/>
      <c r="AE27" s="121">
        <f t="shared" si="3"/>
        <v>302868</v>
      </c>
      <c r="AF27" s="122">
        <v>830</v>
      </c>
      <c r="AG27" s="119">
        <v>12741</v>
      </c>
      <c r="AH27" s="44"/>
      <c r="AI27" s="119">
        <v>2676</v>
      </c>
      <c r="AJ27" s="119">
        <v>3004</v>
      </c>
      <c r="AK27" s="119">
        <f t="shared" si="4"/>
        <v>5680</v>
      </c>
      <c r="AL27" s="119">
        <v>1958</v>
      </c>
      <c r="AM27" s="119">
        <v>97</v>
      </c>
      <c r="AN27" s="119">
        <v>48292</v>
      </c>
      <c r="AO27" s="119"/>
      <c r="AP27" s="119"/>
      <c r="AQ27" s="119">
        <v>4362</v>
      </c>
      <c r="AR27" s="119">
        <v>1055</v>
      </c>
      <c r="AS27" s="44"/>
      <c r="AT27" s="38">
        <v>1457523</v>
      </c>
      <c r="AU27" s="38">
        <v>224069.74</v>
      </c>
      <c r="AV27" s="38">
        <v>9597.77</v>
      </c>
      <c r="AW27" s="38">
        <v>357639.18</v>
      </c>
      <c r="AX27" s="38"/>
      <c r="AY27" s="38">
        <f t="shared" si="5"/>
        <v>591306.68999999994</v>
      </c>
      <c r="AZ27" s="38">
        <v>111919.19</v>
      </c>
      <c r="BA27" s="38">
        <v>702056.86</v>
      </c>
      <c r="BB27" s="38">
        <f t="shared" si="6"/>
        <v>813976.05</v>
      </c>
      <c r="BC27" s="38">
        <f>SUM(AY27+BB27)</f>
        <v>1405282.74</v>
      </c>
      <c r="BD27" s="38"/>
      <c r="BE27" s="38">
        <f>SUM(AT27+BC27+BD27)</f>
        <v>2862805.74</v>
      </c>
      <c r="BF27" s="44"/>
      <c r="BG27" s="38">
        <v>41330400</v>
      </c>
      <c r="BH27" s="38">
        <v>17239419</v>
      </c>
      <c r="BI27" s="38">
        <f>SUM(BG27+BH27)</f>
        <v>58569819</v>
      </c>
      <c r="BJ27" s="5"/>
      <c r="BK27" s="6" t="s">
        <v>252</v>
      </c>
      <c r="BL27" s="38">
        <v>4248.7</v>
      </c>
      <c r="BM27" s="38">
        <v>537</v>
      </c>
      <c r="BN27" s="38">
        <v>92</v>
      </c>
      <c r="BO27" s="38">
        <v>56</v>
      </c>
      <c r="BP27" s="6"/>
      <c r="BQ27" s="38"/>
      <c r="BR27" s="38"/>
      <c r="BS27" s="38"/>
      <c r="BT27" s="38"/>
      <c r="BU27" s="10"/>
      <c r="BV27" s="38"/>
      <c r="BW27" s="38"/>
      <c r="BX27" s="38"/>
      <c r="BY27" s="38"/>
      <c r="BZ27" s="10"/>
      <c r="CA27" s="38"/>
      <c r="CB27" s="38"/>
      <c r="CC27" s="38"/>
      <c r="CD27" s="38"/>
      <c r="CE27" s="38">
        <f t="shared" ref="CE27:CH29" si="39">SUM(BL27+BQ27+BV27+CA27)</f>
        <v>4248.7</v>
      </c>
      <c r="CF27" s="38">
        <f t="shared" si="39"/>
        <v>537</v>
      </c>
      <c r="CG27" s="38">
        <f t="shared" si="39"/>
        <v>92</v>
      </c>
      <c r="CH27" s="38">
        <f t="shared" si="39"/>
        <v>56</v>
      </c>
      <c r="CI27" s="5"/>
      <c r="CJ27" s="139">
        <v>94</v>
      </c>
      <c r="CK27" s="10" t="s">
        <v>222</v>
      </c>
      <c r="CL27" s="38"/>
      <c r="CM27" s="150"/>
      <c r="CN27" s="150"/>
      <c r="CO27" s="10" t="s">
        <v>223</v>
      </c>
      <c r="CP27" s="10"/>
      <c r="CQ27" s="5"/>
      <c r="CR27" s="6" t="s">
        <v>241</v>
      </c>
      <c r="CS27" s="6" t="s">
        <v>225</v>
      </c>
      <c r="CT27" s="6" t="s">
        <v>253</v>
      </c>
      <c r="CU27" s="6" t="s">
        <v>241</v>
      </c>
      <c r="CV27" s="6" t="s">
        <v>241</v>
      </c>
      <c r="CW27" s="6" t="s">
        <v>241</v>
      </c>
      <c r="CX27" s="6" t="s">
        <v>254</v>
      </c>
      <c r="CY27" s="5"/>
      <c r="CZ27" s="3">
        <f t="shared" si="11"/>
        <v>101.75990323556093</v>
      </c>
      <c r="DA27" s="3">
        <f t="shared" si="12"/>
        <v>0.27886973759365652</v>
      </c>
      <c r="DB27" s="3">
        <f t="shared" si="13"/>
        <v>472.15762523939117</v>
      </c>
      <c r="DC27" s="3">
        <f t="shared" si="14"/>
        <v>961.86733192218526</v>
      </c>
      <c r="DD27" s="3">
        <f t="shared" si="21"/>
        <v>0.49087603827425602</v>
      </c>
      <c r="DE27" s="4">
        <f t="shared" si="22"/>
        <v>0.12492610832895702</v>
      </c>
      <c r="DF27" s="3">
        <f t="shared" si="23"/>
        <v>0.28432807669304172</v>
      </c>
      <c r="DG27" s="3">
        <f t="shared" si="24"/>
        <v>4.8878514376149942E-2</v>
      </c>
      <c r="DH27" s="3">
        <f t="shared" si="15"/>
        <v>120.06050826946351</v>
      </c>
      <c r="DI27" s="3">
        <f t="shared" si="16"/>
        <v>16.225514901051639</v>
      </c>
      <c r="DJ27" s="3">
        <f t="shared" si="25"/>
        <v>0.15944900088487393</v>
      </c>
      <c r="DK27" s="3">
        <f t="shared" si="26"/>
        <v>59.281159198210887</v>
      </c>
      <c r="DL27" s="3">
        <f t="shared" si="17"/>
        <v>1.9084097705204448</v>
      </c>
      <c r="DM27" s="3">
        <f t="shared" si="18"/>
        <v>0.65786379061250544</v>
      </c>
      <c r="DN27" s="3">
        <f t="shared" si="19"/>
        <v>1.4275106676074318</v>
      </c>
      <c r="DO27" s="3">
        <f t="shared" si="20"/>
        <v>0.18042536034673923</v>
      </c>
      <c r="DP27" s="3">
        <f t="shared" si="27"/>
        <v>3.7111738604275919</v>
      </c>
      <c r="DQ27" s="3">
        <f t="shared" si="28"/>
        <v>0.60869565217391308</v>
      </c>
      <c r="DR27" s="16"/>
    </row>
    <row r="28" spans="1:122" s="1" customFormat="1" ht="38.25">
      <c r="A28" s="1" t="s">
        <v>135</v>
      </c>
      <c r="B28" s="13" t="s">
        <v>46</v>
      </c>
      <c r="C28" s="8" t="s">
        <v>374</v>
      </c>
      <c r="D28" s="9" t="s">
        <v>19</v>
      </c>
      <c r="E28" s="1" t="s">
        <v>4</v>
      </c>
      <c r="F28" s="125">
        <v>1</v>
      </c>
      <c r="G28" s="135"/>
      <c r="H28" s="5"/>
      <c r="I28" s="38">
        <v>15644</v>
      </c>
      <c r="J28" s="38">
        <v>15572</v>
      </c>
      <c r="K28" s="38"/>
      <c r="L28" s="38"/>
      <c r="M28" s="38">
        <f t="shared" si="38"/>
        <v>15644</v>
      </c>
      <c r="N28" s="38">
        <f t="shared" si="38"/>
        <v>15572</v>
      </c>
      <c r="O28" s="38">
        <v>765.8</v>
      </c>
      <c r="P28" s="143" t="s">
        <v>222</v>
      </c>
      <c r="Q28" s="10">
        <v>50</v>
      </c>
      <c r="R28" s="5"/>
      <c r="S28" s="38">
        <v>33</v>
      </c>
      <c r="T28" s="38">
        <v>100.59</v>
      </c>
      <c r="U28" s="38">
        <v>12</v>
      </c>
      <c r="V28" s="120">
        <f t="shared" si="1"/>
        <v>145.59</v>
      </c>
      <c r="W28" s="146">
        <v>18.66</v>
      </c>
      <c r="X28" s="120">
        <f t="shared" si="2"/>
        <v>164.25</v>
      </c>
      <c r="Y28" s="5"/>
      <c r="Z28" s="119">
        <v>4444407</v>
      </c>
      <c r="AA28" s="119">
        <v>9179</v>
      </c>
      <c r="AB28" s="119">
        <v>68755</v>
      </c>
      <c r="AC28" s="119"/>
      <c r="AD28" s="119"/>
      <c r="AE28" s="121">
        <f t="shared" si="3"/>
        <v>4522341</v>
      </c>
      <c r="AF28" s="122">
        <v>5197</v>
      </c>
      <c r="AG28" s="119">
        <v>36494</v>
      </c>
      <c r="AH28" s="44"/>
      <c r="AI28" s="119">
        <v>42046</v>
      </c>
      <c r="AJ28" s="119">
        <v>11980</v>
      </c>
      <c r="AK28" s="119">
        <f t="shared" si="4"/>
        <v>54026</v>
      </c>
      <c r="AL28" s="119">
        <v>8311</v>
      </c>
      <c r="AM28" s="119">
        <v>402</v>
      </c>
      <c r="AN28" s="119">
        <v>431661</v>
      </c>
      <c r="AO28" s="119">
        <v>445875</v>
      </c>
      <c r="AP28" s="119">
        <v>2904614</v>
      </c>
      <c r="AQ28" s="119">
        <v>12883</v>
      </c>
      <c r="AR28" s="119">
        <v>5105</v>
      </c>
      <c r="AS28" s="44"/>
      <c r="AT28" s="38">
        <v>7066968</v>
      </c>
      <c r="AU28" s="38">
        <v>1994323.1</v>
      </c>
      <c r="AV28" s="38">
        <v>32733.91</v>
      </c>
      <c r="AW28" s="38">
        <v>797080</v>
      </c>
      <c r="AX28" s="38"/>
      <c r="AY28" s="38">
        <f t="shared" si="5"/>
        <v>2824137.01</v>
      </c>
      <c r="AZ28" s="38">
        <v>185147</v>
      </c>
      <c r="BA28" s="38">
        <v>3272630</v>
      </c>
      <c r="BB28" s="38">
        <f t="shared" si="6"/>
        <v>3457777</v>
      </c>
      <c r="BC28" s="38">
        <f>SUM(AY28+BB28)</f>
        <v>6281914.0099999998</v>
      </c>
      <c r="BD28" s="38">
        <v>2212005</v>
      </c>
      <c r="BE28" s="38">
        <f>SUM(AT28+BC28+BD28)</f>
        <v>15560887.01</v>
      </c>
      <c r="BF28" s="44"/>
      <c r="BG28" s="38">
        <v>164324000</v>
      </c>
      <c r="BH28" s="38">
        <v>98237000</v>
      </c>
      <c r="BI28" s="38">
        <f>SUM(BG28+BH28)</f>
        <v>262561000</v>
      </c>
      <c r="BJ28" s="5"/>
      <c r="BK28" s="6" t="s">
        <v>396</v>
      </c>
      <c r="BL28" s="38">
        <v>21156.76</v>
      </c>
      <c r="BM28" s="38">
        <v>1631</v>
      </c>
      <c r="BN28" s="38">
        <v>100</v>
      </c>
      <c r="BO28" s="38">
        <v>90</v>
      </c>
      <c r="BP28" s="6"/>
      <c r="BQ28" s="38"/>
      <c r="BR28" s="38"/>
      <c r="BS28" s="38"/>
      <c r="BT28" s="38"/>
      <c r="BU28" s="10"/>
      <c r="BV28" s="38"/>
      <c r="BW28" s="38"/>
      <c r="BX28" s="38"/>
      <c r="BY28" s="38"/>
      <c r="BZ28" s="10"/>
      <c r="CA28" s="38"/>
      <c r="CB28" s="38"/>
      <c r="CC28" s="38"/>
      <c r="CD28" s="38"/>
      <c r="CE28" s="38">
        <f t="shared" si="39"/>
        <v>21156.76</v>
      </c>
      <c r="CF28" s="38">
        <f t="shared" si="39"/>
        <v>1631</v>
      </c>
      <c r="CG28" s="38">
        <f t="shared" si="39"/>
        <v>100</v>
      </c>
      <c r="CH28" s="38">
        <f t="shared" si="39"/>
        <v>90</v>
      </c>
      <c r="CI28" s="5"/>
      <c r="CJ28" s="139">
        <v>153</v>
      </c>
      <c r="CK28" s="10" t="s">
        <v>222</v>
      </c>
      <c r="CL28" s="141">
        <v>22</v>
      </c>
      <c r="CM28" s="150">
        <v>6460</v>
      </c>
      <c r="CN28" s="150">
        <v>110</v>
      </c>
      <c r="CO28" s="10" t="s">
        <v>223</v>
      </c>
      <c r="CP28" s="10"/>
      <c r="CQ28" s="5"/>
      <c r="CR28" s="6" t="s">
        <v>397</v>
      </c>
      <c r="CS28" s="6" t="s">
        <v>398</v>
      </c>
      <c r="CT28" s="6"/>
      <c r="CU28" s="6" t="s">
        <v>397</v>
      </c>
      <c r="CV28" s="6" t="s">
        <v>397</v>
      </c>
      <c r="CW28" s="6" t="s">
        <v>397</v>
      </c>
      <c r="CX28" s="6" t="s">
        <v>399</v>
      </c>
      <c r="CY28" s="5"/>
      <c r="CZ28" s="3">
        <f t="shared" si="11"/>
        <v>290.41491137939892</v>
      </c>
      <c r="DA28" s="3">
        <f t="shared" si="12"/>
        <v>0.33374004623683534</v>
      </c>
      <c r="DB28" s="3">
        <f t="shared" si="13"/>
        <v>403.41086629848445</v>
      </c>
      <c r="DC28" s="3">
        <f t="shared" si="14"/>
        <v>999.286347932186</v>
      </c>
      <c r="DD28" s="3">
        <f t="shared" si="21"/>
        <v>0.40369896690098772</v>
      </c>
      <c r="DE28" s="4">
        <f t="shared" si="22"/>
        <v>5.1223301055252635E-2</v>
      </c>
      <c r="DF28" s="3">
        <f t="shared" si="23"/>
        <v>0.22220950500944484</v>
      </c>
      <c r="DG28" s="3">
        <f t="shared" si="24"/>
        <v>5.9265797319480042E-2</v>
      </c>
      <c r="DH28" s="3">
        <f t="shared" si="15"/>
        <v>94.80669710806697</v>
      </c>
      <c r="DI28" s="3">
        <f t="shared" si="16"/>
        <v>27.720331363986642</v>
      </c>
      <c r="DJ28" s="3">
        <f t="shared" si="25"/>
        <v>9.545078533440976E-2</v>
      </c>
      <c r="DK28" s="3">
        <f t="shared" si="26"/>
        <v>36.048860124032515</v>
      </c>
      <c r="DL28" s="3">
        <f t="shared" si="17"/>
        <v>3.4694323144104802</v>
      </c>
      <c r="DM28" s="3">
        <f t="shared" si="18"/>
        <v>0.53371435910608789</v>
      </c>
      <c r="DN28" s="3">
        <f t="shared" si="19"/>
        <v>1.3586411507834575</v>
      </c>
      <c r="DO28" s="3">
        <f t="shared" si="20"/>
        <v>0.10473927562291292</v>
      </c>
      <c r="DP28" s="3">
        <f t="shared" si="27"/>
        <v>0.60882800608828003</v>
      </c>
      <c r="DQ28" s="3">
        <f t="shared" si="28"/>
        <v>0.9</v>
      </c>
      <c r="DR28" s="16"/>
    </row>
    <row r="29" spans="1:122" s="1" customFormat="1" ht="17.25" customHeight="1">
      <c r="A29" s="1" t="s">
        <v>135</v>
      </c>
      <c r="B29" s="13" t="s">
        <v>47</v>
      </c>
      <c r="C29" s="8" t="s">
        <v>7</v>
      </c>
      <c r="D29" s="9" t="s">
        <v>8</v>
      </c>
      <c r="E29" s="1" t="s">
        <v>9</v>
      </c>
      <c r="F29" s="125">
        <v>2</v>
      </c>
      <c r="G29" s="135"/>
      <c r="H29" s="5"/>
      <c r="I29" s="38">
        <v>6392</v>
      </c>
      <c r="J29" s="38">
        <v>5670.7</v>
      </c>
      <c r="K29" s="38">
        <v>1675</v>
      </c>
      <c r="L29" s="38">
        <v>1772</v>
      </c>
      <c r="M29" s="38">
        <f t="shared" si="38"/>
        <v>8067</v>
      </c>
      <c r="N29" s="38">
        <f t="shared" si="38"/>
        <v>7442.7</v>
      </c>
      <c r="O29" s="38">
        <v>458</v>
      </c>
      <c r="P29" s="143" t="s">
        <v>223</v>
      </c>
      <c r="Q29" s="10"/>
      <c r="R29" s="5"/>
      <c r="S29" s="38">
        <v>9.2200000000000006</v>
      </c>
      <c r="T29" s="38">
        <v>23.77</v>
      </c>
      <c r="U29" s="38"/>
      <c r="V29" s="120">
        <f t="shared" si="1"/>
        <v>32.99</v>
      </c>
      <c r="W29" s="146">
        <v>0.62</v>
      </c>
      <c r="X29" s="120">
        <f t="shared" si="2"/>
        <v>33.61</v>
      </c>
      <c r="Y29" s="5"/>
      <c r="Z29" s="119">
        <v>71028</v>
      </c>
      <c r="AA29" s="119">
        <v>8767</v>
      </c>
      <c r="AB29" s="119">
        <v>7167</v>
      </c>
      <c r="AC29" s="119">
        <v>12</v>
      </c>
      <c r="AD29" s="119">
        <v>27107</v>
      </c>
      <c r="AE29" s="121">
        <f t="shared" si="3"/>
        <v>114081</v>
      </c>
      <c r="AF29" s="122">
        <v>409</v>
      </c>
      <c r="AG29" s="119">
        <v>1197</v>
      </c>
      <c r="AH29" s="44"/>
      <c r="AI29" s="119">
        <v>22330</v>
      </c>
      <c r="AJ29" s="119">
        <v>4945</v>
      </c>
      <c r="AK29" s="119">
        <f t="shared" si="4"/>
        <v>27275</v>
      </c>
      <c r="AL29" s="119">
        <v>4694</v>
      </c>
      <c r="AM29" s="119">
        <v>275</v>
      </c>
      <c r="AN29" s="119">
        <v>107944</v>
      </c>
      <c r="AO29" s="119">
        <v>23054</v>
      </c>
      <c r="AP29" s="119">
        <v>419200</v>
      </c>
      <c r="AQ29" s="119">
        <v>945</v>
      </c>
      <c r="AR29" s="119">
        <v>549</v>
      </c>
      <c r="AS29" s="44"/>
      <c r="AT29" s="38">
        <v>2006413</v>
      </c>
      <c r="AU29" s="38">
        <v>123734.12</v>
      </c>
      <c r="AV29" s="38">
        <v>53296.37</v>
      </c>
      <c r="AW29" s="38">
        <v>30976</v>
      </c>
      <c r="AX29" s="38">
        <v>4000</v>
      </c>
      <c r="AY29" s="38">
        <f t="shared" si="5"/>
        <v>212006.49</v>
      </c>
      <c r="AZ29" s="38">
        <v>77987.05</v>
      </c>
      <c r="BA29" s="38">
        <v>7633.36</v>
      </c>
      <c r="BB29" s="38">
        <f t="shared" si="6"/>
        <v>85620.41</v>
      </c>
      <c r="BC29" s="38">
        <f>SUM(AY29+BB29)</f>
        <v>297626.90000000002</v>
      </c>
      <c r="BD29" s="38">
        <v>107423</v>
      </c>
      <c r="BE29" s="38">
        <f>SUM(AT29+BC29+BD29)</f>
        <v>2411462.9</v>
      </c>
      <c r="BF29" s="44"/>
      <c r="BG29" s="38">
        <v>47808329</v>
      </c>
      <c r="BH29" s="38">
        <v>39814838</v>
      </c>
      <c r="BI29" s="38">
        <f>SUM(BG29+BH29)</f>
        <v>87623167</v>
      </c>
      <c r="BJ29" s="5"/>
      <c r="BK29" s="6" t="s">
        <v>230</v>
      </c>
      <c r="BL29" s="38">
        <v>1603</v>
      </c>
      <c r="BM29" s="38">
        <v>202</v>
      </c>
      <c r="BN29" s="38">
        <v>56</v>
      </c>
      <c r="BO29" s="38">
        <v>51</v>
      </c>
      <c r="BP29" s="6" t="s">
        <v>231</v>
      </c>
      <c r="BQ29" s="38">
        <v>675</v>
      </c>
      <c r="BR29" s="38">
        <v>129</v>
      </c>
      <c r="BS29" s="38">
        <v>62.5</v>
      </c>
      <c r="BT29" s="38">
        <v>55</v>
      </c>
      <c r="BU29" s="10"/>
      <c r="BV29" s="38"/>
      <c r="BW29" s="38"/>
      <c r="BX29" s="38"/>
      <c r="BY29" s="38"/>
      <c r="BZ29" s="10"/>
      <c r="CA29" s="38"/>
      <c r="CB29" s="38"/>
      <c r="CC29" s="38"/>
      <c r="CD29" s="38"/>
      <c r="CE29" s="38">
        <f t="shared" si="39"/>
        <v>2278</v>
      </c>
      <c r="CF29" s="38">
        <f t="shared" si="39"/>
        <v>331</v>
      </c>
      <c r="CG29" s="38">
        <f t="shared" si="39"/>
        <v>118.5</v>
      </c>
      <c r="CH29" s="38">
        <f t="shared" si="39"/>
        <v>106</v>
      </c>
      <c r="CI29" s="5"/>
      <c r="CJ29" s="139">
        <v>43</v>
      </c>
      <c r="CK29" s="10" t="s">
        <v>223</v>
      </c>
      <c r="CL29" s="38"/>
      <c r="CM29" s="150"/>
      <c r="CN29" s="150"/>
      <c r="CO29" s="10"/>
      <c r="CP29" s="10"/>
      <c r="CQ29" s="5"/>
      <c r="CR29" s="6" t="s">
        <v>233</v>
      </c>
      <c r="CS29" s="6" t="s">
        <v>234</v>
      </c>
      <c r="CT29" s="6" t="s">
        <v>235</v>
      </c>
      <c r="CU29" s="6" t="s">
        <v>236</v>
      </c>
      <c r="CV29" s="6" t="s">
        <v>236</v>
      </c>
      <c r="CW29" s="6" t="s">
        <v>236</v>
      </c>
      <c r="CX29" s="6" t="s">
        <v>237</v>
      </c>
      <c r="CY29" s="5"/>
      <c r="CZ29" s="3">
        <f t="shared" si="11"/>
        <v>15.327905195695111</v>
      </c>
      <c r="DA29" s="3">
        <f t="shared" si="12"/>
        <v>5.4953175594878202E-2</v>
      </c>
      <c r="DB29" s="3">
        <f t="shared" si="13"/>
        <v>39.989103416770803</v>
      </c>
      <c r="DC29" s="3">
        <f t="shared" si="14"/>
        <v>324.0037755115751</v>
      </c>
      <c r="DD29" s="3">
        <f t="shared" si="21"/>
        <v>0.12342172048344598</v>
      </c>
      <c r="DE29" s="4">
        <f t="shared" si="22"/>
        <v>1.2845314767231128E-2</v>
      </c>
      <c r="DF29" s="3">
        <f t="shared" si="23"/>
        <v>3.5505588744491987E-2</v>
      </c>
      <c r="DG29" s="3">
        <f t="shared" si="24"/>
        <v>2.7520837040733759E-2</v>
      </c>
      <c r="DH29" s="3">
        <f t="shared" si="15"/>
        <v>221.44302290984825</v>
      </c>
      <c r="DI29" s="3">
        <f t="shared" si="16"/>
        <v>14.503338842086878</v>
      </c>
      <c r="DJ29" s="3">
        <f t="shared" si="25"/>
        <v>0.94620488950833181</v>
      </c>
      <c r="DK29" s="3">
        <f t="shared" si="26"/>
        <v>22.339943859779144</v>
      </c>
      <c r="DL29" s="3">
        <f t="shared" si="17"/>
        <v>3.6646647050129659</v>
      </c>
      <c r="DM29" s="3">
        <f t="shared" si="18"/>
        <v>0.63068510083706186</v>
      </c>
      <c r="DN29" s="3">
        <f t="shared" si="19"/>
        <v>0.30607172128394267</v>
      </c>
      <c r="DO29" s="3">
        <f t="shared" si="20"/>
        <v>4.447310787751757E-2</v>
      </c>
      <c r="DP29" s="3">
        <f t="shared" si="27"/>
        <v>3.5257363879797681</v>
      </c>
      <c r="DQ29" s="3">
        <f t="shared" si="28"/>
        <v>0.89451476793248941</v>
      </c>
      <c r="DR29" s="16"/>
    </row>
    <row r="30" spans="1:122" ht="30.75" customHeight="1">
      <c r="B30" s="10"/>
      <c r="C30" s="10"/>
      <c r="I30" s="10"/>
      <c r="J30" s="10"/>
      <c r="K30" s="10"/>
      <c r="L30" s="10"/>
      <c r="M30" s="10"/>
      <c r="N30" s="10"/>
      <c r="O30" s="10"/>
      <c r="P30" s="10"/>
      <c r="V30" s="10"/>
      <c r="X30" s="10"/>
      <c r="Y30" s="5"/>
      <c r="Z30" s="10"/>
      <c r="AA30" s="10"/>
      <c r="AB30" s="10"/>
      <c r="AC30" s="10"/>
      <c r="AD30" s="10"/>
      <c r="AE30" s="10"/>
      <c r="AF30" s="10"/>
      <c r="AG30" s="10"/>
      <c r="AI30" s="10"/>
      <c r="AJ30" s="10"/>
      <c r="AK30" s="10"/>
      <c r="AL30" s="10"/>
      <c r="AM30" s="10"/>
      <c r="AN30" s="10"/>
      <c r="AO30" s="10"/>
      <c r="AP30" s="10"/>
      <c r="AQ30" s="10"/>
      <c r="AR30" s="10"/>
      <c r="AS30" s="5"/>
      <c r="AT30" s="10"/>
      <c r="AU30" s="10"/>
      <c r="AV30" s="10"/>
      <c r="AW30" s="10"/>
      <c r="AX30" s="10"/>
      <c r="AY30" s="10"/>
      <c r="AZ30" s="10"/>
      <c r="BA30" s="10"/>
      <c r="BB30" s="10"/>
      <c r="BC30" s="10"/>
      <c r="BD30" s="10"/>
      <c r="BE30" s="10"/>
      <c r="BF30" s="5"/>
      <c r="BG30" s="10"/>
      <c r="BH30" s="10"/>
      <c r="BI30" s="10"/>
      <c r="BJ30" s="5"/>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5"/>
      <c r="CJ30" s="10"/>
      <c r="CK30" s="10"/>
      <c r="CL30" s="10"/>
      <c r="CM30" s="10"/>
      <c r="CN30" s="10"/>
      <c r="CO30" s="10"/>
      <c r="CP30" s="10"/>
      <c r="CQ30" s="5"/>
      <c r="CZ30" s="10"/>
      <c r="DA30" s="10"/>
      <c r="DB30" s="10"/>
      <c r="DC30" s="10"/>
      <c r="DD30" s="10"/>
      <c r="DE30" s="10"/>
      <c r="DF30" s="10"/>
      <c r="DG30" s="10"/>
      <c r="DH30" s="10"/>
      <c r="DI30" s="10"/>
      <c r="DJ30" s="10"/>
      <c r="DK30" s="10"/>
      <c r="DL30" s="10"/>
      <c r="DM30" s="10"/>
      <c r="DN30" s="10"/>
      <c r="DO30" s="10"/>
      <c r="DP30" s="10"/>
      <c r="DQ30" s="10"/>
    </row>
    <row r="31" spans="1:122" ht="30.75" customHeight="1">
      <c r="CF31" s="37"/>
      <c r="CH31" s="37"/>
      <c r="DM31" s="3"/>
    </row>
    <row r="32" spans="1:122" ht="30.75" customHeight="1">
      <c r="CF32" s="37"/>
      <c r="CH32" s="37"/>
      <c r="DM32" s="3"/>
    </row>
    <row r="33" spans="84:117" ht="30.75" customHeight="1">
      <c r="CF33" s="37"/>
      <c r="CH33" s="37"/>
      <c r="DM33" s="3"/>
    </row>
    <row r="34" spans="84:117" ht="30.75" customHeight="1">
      <c r="CH34" s="37"/>
      <c r="DM34" s="3"/>
    </row>
    <row r="35" spans="84:117" ht="30.75" customHeight="1">
      <c r="CH35" s="37"/>
    </row>
  </sheetData>
  <mergeCells count="28">
    <mergeCell ref="C1:E1"/>
    <mergeCell ref="CZ1:CZ3"/>
    <mergeCell ref="S1:X1"/>
    <mergeCell ref="I1:Q1"/>
    <mergeCell ref="Z1:AG1"/>
    <mergeCell ref="AI1:AR1"/>
    <mergeCell ref="AT1:BE1"/>
    <mergeCell ref="BG1:BI1"/>
    <mergeCell ref="CR1:CW1"/>
    <mergeCell ref="BK1:CH1"/>
    <mergeCell ref="DK1:DK3"/>
    <mergeCell ref="DD1:DD3"/>
    <mergeCell ref="DE1:DE3"/>
    <mergeCell ref="DF1:DF3"/>
    <mergeCell ref="DG1:DG3"/>
    <mergeCell ref="DJ1:DJ3"/>
    <mergeCell ref="DH1:DH3"/>
    <mergeCell ref="DI1:DI3"/>
    <mergeCell ref="CJ1:CP1"/>
    <mergeCell ref="DA1:DA3"/>
    <mergeCell ref="DB1:DB3"/>
    <mergeCell ref="DC1:DC3"/>
    <mergeCell ref="DP1:DP3"/>
    <mergeCell ref="DQ1:DQ3"/>
    <mergeCell ref="DL1:DL3"/>
    <mergeCell ref="DM1:DM3"/>
    <mergeCell ref="DN1:DN3"/>
    <mergeCell ref="DO1:DO3"/>
  </mergeCells>
  <phoneticPr fontId="0" type="noConversion"/>
  <printOptions gridLines="1"/>
  <pageMargins left="0.36811023599999998" right="0.118110236220472" top="0.511811023622047" bottom="0.761811024" header="3.9370078740157501E-2" footer="0.46"/>
  <pageSetup firstPageNumber="2" orientation="landscape" useFirstPageNumber="1" r:id="rId1"/>
  <headerFooter alignWithMargins="0">
    <oddFooter>&amp;C&amp;A&amp;RPage &amp;P</oddFooter>
  </headerFooter>
  <colBreaks count="4" manualBreakCount="4">
    <brk id="24" max="1048575" man="1"/>
    <brk id="45" max="27" man="1"/>
    <brk id="57" max="27" man="1"/>
    <brk id="12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18</vt:i4>
      </vt:variant>
      <vt:variant>
        <vt:lpstr>Named Ranges</vt:lpstr>
      </vt:variant>
      <vt:variant>
        <vt:i4>3</vt:i4>
      </vt:variant>
    </vt:vector>
  </HeadingPairs>
  <TitlesOfParts>
    <vt:vector size="27" baseType="lpstr">
      <vt:lpstr>CPSLD Ratios 2007-2008</vt:lpstr>
      <vt:lpstr>CPSLD Notes 2007-2008</vt:lpstr>
      <vt:lpstr>Legend</vt:lpstr>
      <vt:lpstr>Table of Contents</vt:lpstr>
      <vt:lpstr>Acknowledgements</vt:lpstr>
      <vt:lpstr>CPSLD Stats 2007-2008</vt: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'CPSLD Stats 2007-2008'!Print_Area</vt:lpstr>
      <vt:lpstr>'CPSLD Notes 2007-2008'!Print_Titles</vt:lpstr>
      <vt:lpstr>'CPSLD Stats 2007-2008'!Print_Titles</vt:lpstr>
    </vt:vector>
  </TitlesOfParts>
  <Company>Vancouver Community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VCC</dc:creator>
  <cp:lastModifiedBy>Jeffery</cp:lastModifiedBy>
  <cp:lastPrinted>2009-09-23T20:44:41Z</cp:lastPrinted>
  <dcterms:created xsi:type="dcterms:W3CDTF">2004-10-28T20:30:14Z</dcterms:created>
  <dcterms:modified xsi:type="dcterms:W3CDTF">2011-03-20T22:22:24Z</dcterms:modified>
</cp:coreProperties>
</file>