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836" firstSheet="1" activeTab="2"/>
  </bookViews>
  <sheets>
    <sheet name="Table of Contents" sheetId="1" r:id="rId1"/>
    <sheet name="Legend" sheetId="2" r:id="rId2"/>
    <sheet name="2016-2017 Data" sheetId="3" r:id="rId3"/>
    <sheet name="CPSLD Notes 2016-2017" sheetId="4" r:id="rId4"/>
    <sheet name="a" sheetId="5" r:id="rId5"/>
    <sheet name="b" sheetId="6" r:id="rId6"/>
    <sheet name="c" sheetId="7" r:id="rId7"/>
    <sheet name="d" sheetId="8" r:id="rId8"/>
    <sheet name="e" sheetId="9" r:id="rId9"/>
    <sheet name="f" sheetId="10" r:id="rId10"/>
    <sheet name="g" sheetId="11" r:id="rId11"/>
    <sheet name="h" sheetId="12" r:id="rId12"/>
    <sheet name="i" sheetId="13" r:id="rId13"/>
    <sheet name="j" sheetId="14" r:id="rId14"/>
    <sheet name="k" sheetId="15" r:id="rId15"/>
    <sheet name="l" sheetId="16" r:id="rId16"/>
    <sheet name="m" sheetId="17" r:id="rId17"/>
    <sheet name="n" sheetId="18" r:id="rId18"/>
    <sheet name="o" sheetId="19" r:id="rId19"/>
    <sheet name="p" sheetId="20" r:id="rId20"/>
    <sheet name="q" sheetId="21" r:id="rId21"/>
    <sheet name="CPSLD Ratios 2016-2017" sheetId="22" r:id="rId22"/>
  </sheets>
  <definedNames>
    <definedName name="bx">'2016-2017 Data'!#REF!</definedName>
    <definedName name="by">'2016-2017 Data'!#REF!</definedName>
    <definedName name="jrh">'2016-2017 Data'!#REF!</definedName>
    <definedName name="jrh1">'2016-2017 Data'!#REF!</definedName>
    <definedName name="_xlnm.Print_Area" localSheetId="2">'2016-2017 Data'!$B$1:$CI$31</definedName>
    <definedName name="_xlnm.Print_Area" localSheetId="3">'CPSLD Notes 2016-2017'!$A$2:$B$41</definedName>
    <definedName name="_xlnm.Print_Titles" localSheetId="2">'2016-2017 Data'!$B:$B,'2016-2017 Data'!$1:$4</definedName>
    <definedName name="_xlnm.Print_Titles" localSheetId="3">'CPSLD Notes 2016-2017'!$1:$2</definedName>
    <definedName name="_xlnm.Print_Titles" localSheetId="21">'CPSLD Ratios 2016-2017'!$A:$A</definedName>
  </definedNames>
  <calcPr fullCalcOnLoad="1"/>
</workbook>
</file>

<file path=xl/comments3.xml><?xml version="1.0" encoding="utf-8"?>
<comments xmlns="http://schemas.openxmlformats.org/spreadsheetml/2006/main">
  <authors>
    <author>cluk</author>
    <author>ccimaster</author>
    <author>Deidre Lowe</author>
    <author>JRH</author>
  </authors>
  <commentList>
    <comment ref="Q4" authorId="0">
      <text>
        <r>
          <rPr>
            <sz val="8"/>
            <rFont val="Tahoma"/>
            <family val="2"/>
          </rPr>
          <t xml:space="preserve">
• Do not include the number of community borrowers as this figure does not represent active users for many institutions; provide only the annual fee if applicable.</t>
        </r>
      </text>
    </comment>
    <comment ref="P4" authorId="0">
      <text>
        <r>
          <rPr>
            <sz val="8"/>
            <rFont val="Tahoma"/>
            <family val="2"/>
          </rPr>
          <t xml:space="preserve">
• Provide FTE (not head count) of faculty employees (include librarians if applicable); approximate if actual number is not available</t>
        </r>
      </text>
    </comment>
    <comment ref="T4" authorId="0">
      <text>
        <r>
          <rPr>
            <sz val="8"/>
            <rFont val="Tahoma"/>
            <family val="2"/>
          </rPr>
          <t xml:space="preserve">
• include all part-time and contract librarian hours;
• include Library Director whether this is an administrative position or not;
• include any positions funded by special grants.</t>
        </r>
      </text>
    </comment>
    <comment ref="U4" authorId="0">
      <text>
        <r>
          <rPr>
            <sz val="8"/>
            <rFont val="Tahoma"/>
            <family val="2"/>
          </rPr>
          <t xml:space="preserve">
• exclude personnel who are entirely devoted to AV equipment and media production/IMS activities.</t>
        </r>
      </text>
    </comment>
    <comment ref="V4" authorId="0">
      <text>
        <r>
          <rPr>
            <sz val="8"/>
            <rFont val="Tahoma"/>
            <family val="2"/>
          </rPr>
          <t xml:space="preserve">
• Include staff who are not librarians in the strict sense of the terms such as computer experts, systems analysts or budget officers.</t>
        </r>
      </text>
    </comment>
    <comment ref="W4" authorId="0">
      <text>
        <r>
          <rPr>
            <sz val="8"/>
            <rFont val="Tahoma"/>
            <family val="2"/>
          </rPr>
          <t xml:space="preserve">
</t>
        </r>
        <r>
          <rPr>
            <b/>
            <sz val="8"/>
            <rFont val="Tahoma"/>
            <family val="2"/>
          </rPr>
          <t>Note: do not enter an amount here - the system will total automatically.</t>
        </r>
        <r>
          <rPr>
            <sz val="8"/>
            <rFont val="Tahoma"/>
            <family val="2"/>
          </rPr>
          <t xml:space="preserve">
• this is a subtotal of personnel before counting student aides and work-study employees.
</t>
        </r>
      </text>
    </comment>
    <comment ref="X4" authorId="0">
      <text>
        <r>
          <rPr>
            <sz val="8"/>
            <rFont val="Tahoma"/>
            <family val="2"/>
          </rPr>
          <t xml:space="preserve">
• include student aides and work-study employees.</t>
        </r>
      </text>
    </comment>
    <comment ref="AA4" authorId="0">
      <text>
        <r>
          <rPr>
            <sz val="8"/>
            <rFont val="Tahoma"/>
            <family val="2"/>
          </rPr>
          <t xml:space="preserve">
• a volume is a physical unit of any printed or processed work contained in one binding, encasement or other clear distinction, which has been catalogued as part of the collection and given an individual barcode;
• </t>
        </r>
        <r>
          <rPr>
            <b/>
            <sz val="8"/>
            <rFont val="Tahoma"/>
            <family val="2"/>
          </rPr>
          <t>include</t>
        </r>
        <r>
          <rPr>
            <sz val="8"/>
            <rFont val="Tahoma"/>
            <family val="2"/>
          </rPr>
          <t xml:space="preserve"> titles in microform or CD (not individual cards of fiche except when 1 card = 1 title);
• </t>
        </r>
        <r>
          <rPr>
            <b/>
            <sz val="8"/>
            <rFont val="Tahoma"/>
            <family val="2"/>
          </rPr>
          <t>include</t>
        </r>
        <r>
          <rPr>
            <sz val="8"/>
            <rFont val="Tahoma"/>
            <family val="2"/>
          </rPr>
          <t xml:space="preserve"> annuals;
• </t>
        </r>
        <r>
          <rPr>
            <b/>
            <sz val="8"/>
            <rFont val="Tahoma"/>
            <family val="2"/>
          </rPr>
          <t>exclude</t>
        </r>
        <r>
          <rPr>
            <sz val="8"/>
            <rFont val="Tahoma"/>
            <family val="2"/>
          </rPr>
          <t xml:space="preserve"> periodicals;
• use explanatory notes for any unusual inclusions (e.g. documents, technical reports, individually catalogued maps).
</t>
        </r>
      </text>
    </comment>
    <comment ref="AB4" authorId="0">
      <text>
        <r>
          <rPr>
            <sz val="8"/>
            <rFont val="Tahoma"/>
            <family val="2"/>
          </rPr>
          <t xml:space="preserve">
• count all physical video &amp; film formats;
• count physical items (e.g. 2 film reels = 2 units, series of 24 videos = 24 units)
</t>
        </r>
      </text>
    </comment>
    <comment ref="AC4" authorId="0">
      <text>
        <r>
          <rPr>
            <sz val="8"/>
            <rFont val="Tahoma"/>
            <family val="2"/>
          </rPr>
          <t xml:space="preserve">NOTE
• count all physical sound recordings (e.g. LP records, cassette tapes, compact disks);
• count items intended to be used together as one unit (e.g. opera on 2 CDs = 1 unit);
• if two or more media are included (e.g. print and cassette tape), count as a single unit all items to be used in conjunction with each other.
• count all physical visual formats (e.g. slides, snapshots)
• do not count individual slides unless they do not form part of a set (i.e. 1 slide set = 1 unit);
• if two or more media are included (e.g. print &amp; slides), count as a single unit all items meant to be used in conjunction with each other.
• include journals, magazines, and newspapers received in print, microform, or CD formats;
• count volumes if they are known, otherwise 1 year = 1 volume;
• include annual index volumes.
</t>
        </r>
      </text>
    </comment>
    <comment ref="AD4" authorId="0">
      <text>
        <r>
          <rPr>
            <sz val="8"/>
            <rFont val="Tahoma"/>
            <family val="2"/>
          </rPr>
          <t xml:space="preserve">
 (system will total automatically)
• system will add a + b + c = d
</t>
        </r>
      </text>
    </comment>
    <comment ref="AE4" authorId="0">
      <text>
        <r>
          <rPr>
            <sz val="8"/>
            <rFont val="Tahoma"/>
            <family val="2"/>
          </rPr>
          <t xml:space="preserve">
• count titles of journals, magazines, and newspapers currently received in print, microform, or CD formats (e.g. Canadian Newsdisc = 8 titles);
• </t>
        </r>
        <r>
          <rPr>
            <b/>
            <sz val="8"/>
            <rFont val="Tahoma"/>
            <family val="2"/>
          </rPr>
          <t>exclude</t>
        </r>
        <r>
          <rPr>
            <sz val="8"/>
            <rFont val="Tahoma"/>
            <family val="2"/>
          </rPr>
          <t xml:space="preserve"> annuals (counted in</t>
        </r>
        <r>
          <rPr>
            <b/>
            <sz val="8"/>
            <rFont val="Tahoma"/>
            <family val="2"/>
          </rPr>
          <t xml:space="preserve"> a)</t>
        </r>
        <r>
          <rPr>
            <sz val="8"/>
            <rFont val="Tahoma"/>
            <family val="2"/>
          </rPr>
          <t xml:space="preserve"> above);
• </t>
        </r>
        <r>
          <rPr>
            <b/>
            <sz val="8"/>
            <rFont val="Tahoma"/>
            <family val="2"/>
          </rPr>
          <t>include</t>
        </r>
        <r>
          <rPr>
            <sz val="8"/>
            <rFont val="Tahoma"/>
            <family val="2"/>
          </rPr>
          <t xml:space="preserve"> gift subscriptions and those being received on exchange;
• </t>
        </r>
        <r>
          <rPr>
            <b/>
            <sz val="8"/>
            <rFont val="Tahoma"/>
            <family val="2"/>
          </rPr>
          <t>include</t>
        </r>
        <r>
          <rPr>
            <sz val="8"/>
            <rFont val="Tahoma"/>
            <family val="2"/>
          </rPr>
          <t xml:space="preserve"> departmental subscriptions only if they are accessible to the college community (i.e. listed in library catalogue and available for use);
• count duplicate subscriptions (i.e. if the library subscribes to two copies of a title count 2);
• </t>
        </r>
        <r>
          <rPr>
            <b/>
            <sz val="8"/>
            <rFont val="Tahoma"/>
            <family val="2"/>
          </rPr>
          <t>include</t>
        </r>
        <r>
          <rPr>
            <sz val="8"/>
            <rFont val="Tahoma"/>
            <family val="2"/>
          </rPr>
          <t xml:space="preserve"> Statistics Canada periodicals if they are treated like a periodical;
• </t>
        </r>
        <r>
          <rPr>
            <b/>
            <sz val="8"/>
            <rFont val="Tahoma"/>
            <family val="2"/>
          </rPr>
          <t xml:space="preserve">exclude </t>
        </r>
        <r>
          <rPr>
            <sz val="8"/>
            <rFont val="Tahoma"/>
            <family val="2"/>
          </rPr>
          <t>subscriptions to electronic periodical indexes and abstracts .</t>
        </r>
      </text>
    </comment>
    <comment ref="AF4" authorId="0">
      <text>
        <r>
          <rPr>
            <sz val="8"/>
            <rFont val="Tahoma"/>
            <family val="2"/>
          </rPr>
          <t xml:space="preserve">
• Count the titles that would be monographs if issued in print format, i.e. non-serial publications of any length issued in electronic format instead of or in addition to, print format. 
</t>
        </r>
        <r>
          <rPr>
            <b/>
            <sz val="8"/>
            <rFont val="Tahoma"/>
            <family val="2"/>
          </rPr>
          <t>* Include</t>
        </r>
        <r>
          <rPr>
            <sz val="8"/>
            <rFont val="Tahoma"/>
            <family val="2"/>
          </rPr>
          <t xml:space="preserve"> books owned or leased by the library.
</t>
        </r>
        <r>
          <rPr>
            <b/>
            <sz val="8"/>
            <rFont val="Tahoma"/>
            <family val="2"/>
          </rPr>
          <t>*</t>
        </r>
        <r>
          <rPr>
            <sz val="8"/>
            <rFont val="Tahoma"/>
            <family val="2"/>
          </rPr>
          <t xml:space="preserve"> Government publications are</t>
        </r>
        <r>
          <rPr>
            <b/>
            <sz val="8"/>
            <rFont val="Tahoma"/>
            <family val="2"/>
          </rPr>
          <t xml:space="preserve"> included</t>
        </r>
        <r>
          <rPr>
            <sz val="8"/>
            <rFont val="Tahoma"/>
            <family val="2"/>
          </rPr>
          <t xml:space="preserve"> as are free monographis on the Web that are catalogued in the OPAC or specifically linked to the library's web site.
</t>
        </r>
      </text>
    </comment>
    <comment ref="AK4" authorId="0">
      <text>
        <r>
          <rPr>
            <sz val="8"/>
            <rFont val="Tahoma"/>
            <family val="2"/>
          </rPr>
          <t xml:space="preserve">
An information contact that involves the knowledge, use, recommendations, interpretation or instruction in the use of one or more information sources by a member of the library staff.  Information sources include printed and non-printed materials, machine-readable databases (including computer-assisted instruction), catalogues and other holdings, records and, through communication or referral, other libraries and institution, and persons both inside and outside the library.  Include information and referral services.  If a contact includes both reference and directional services, it should be reported as one reference transaction.  When a staff member utilizes information gained from a previous use of information sources to answer a question, report as a reference transaction, even if the source is not consulted again during this transaction.  Duration should not be an element in determining whether a transaction is a reference transaction.  Sampling of a typical week may be used to extrapolate for a full year. (CARL definition).  
• count all questions handled (i.e. regular, and extended reference questions);
• </t>
        </r>
        <r>
          <rPr>
            <b/>
            <sz val="8"/>
            <rFont val="Tahoma"/>
            <family val="2"/>
          </rPr>
          <t>include</t>
        </r>
        <r>
          <rPr>
            <sz val="8"/>
            <rFont val="Tahoma"/>
            <family val="2"/>
          </rPr>
          <t xml:space="preserve"> questions associated with electronic searching;
• </t>
        </r>
        <r>
          <rPr>
            <b/>
            <sz val="8"/>
            <rFont val="Tahoma"/>
            <family val="2"/>
          </rPr>
          <t>include</t>
        </r>
        <r>
          <rPr>
            <sz val="8"/>
            <rFont val="Tahoma"/>
            <family val="2"/>
          </rPr>
          <t xml:space="preserve"> electronic reference questions;
• </t>
        </r>
        <r>
          <rPr>
            <b/>
            <sz val="8"/>
            <rFont val="Tahoma"/>
            <family val="2"/>
          </rPr>
          <t>include</t>
        </r>
        <r>
          <rPr>
            <sz val="8"/>
            <rFont val="Tahoma"/>
            <family val="2"/>
          </rPr>
          <t xml:space="preserve"> real-time-reference interactions (i.e. virtual reference, AskAway);
• </t>
        </r>
        <r>
          <rPr>
            <b/>
            <sz val="8"/>
            <rFont val="Tahoma"/>
            <family val="2"/>
          </rPr>
          <t>exclude</t>
        </r>
        <r>
          <rPr>
            <sz val="8"/>
            <rFont val="Tahoma"/>
            <family val="2"/>
          </rPr>
          <t xml:space="preserve"> questions associated specifically with a bibliographic instruction class;
• </t>
        </r>
        <r>
          <rPr>
            <b/>
            <sz val="8"/>
            <rFont val="Tahoma"/>
            <family val="2"/>
          </rPr>
          <t>exclude</t>
        </r>
        <r>
          <rPr>
            <sz val="8"/>
            <rFont val="Tahoma"/>
            <family val="2"/>
          </rPr>
          <t xml:space="preserve"> directional questions as these will be counted separately.
NOTE:  Questions around technology (if answered by library staff) will be included in the count (either as reference or directional, depending on the question)
This is the way this question will appear on the stats collection form
   6a (i)   Reference questions
   6a (ii)  Directional questions
   6a (iii)  Total</t>
        </r>
      </text>
    </comment>
    <comment ref="AM4" authorId="0">
      <text>
        <r>
          <rPr>
            <sz val="8"/>
            <rFont val="Tahoma"/>
            <family val="2"/>
          </rPr>
          <t xml:space="preserve">
</t>
        </r>
        <r>
          <rPr>
            <b/>
            <sz val="8"/>
            <rFont val="Tahoma"/>
            <family val="2"/>
          </rPr>
          <t>system will total automatically</t>
        </r>
      </text>
    </comment>
    <comment ref="AN4" authorId="0">
      <text>
        <r>
          <rPr>
            <sz val="8"/>
            <rFont val="Tahoma"/>
            <family val="2"/>
          </rPr>
          <t xml:space="preserve">
• Report total number of participants in the presentations - count all students receiving bibliographic instruction whether in tutorial groups, tours, or library skills classes;
• Personal one-on-one instruction in the use of sources should be counted as a reference transaction.
</t>
        </r>
      </text>
    </comment>
    <comment ref="AO4" authorId="0">
      <text>
        <r>
          <rPr>
            <sz val="8"/>
            <rFont val="Tahoma"/>
            <family val="2"/>
          </rPr>
          <t xml:space="preserve">
</t>
        </r>
        <r>
          <rPr>
            <b/>
            <sz val="8"/>
            <rFont val="Tahoma"/>
            <family val="2"/>
          </rPr>
          <t>• Number of presentations to groups</t>
        </r>
        <r>
          <rPr>
            <sz val="8"/>
            <rFont val="Tahoma"/>
            <family val="2"/>
          </rPr>
          <t xml:space="preserve"> - Report the total number of library instruction sessions during the year.  Count sessions presented as part of formal bibliographic instruction programs including class presentations, orientation sessions and tours.  If the library sponsors multi-session credit courses that meet several times over the course of a semester, each session should be counted.  Presentations both on and off the premises should be included when they are sponsored by the library.  If you are using sampling, please include a footnote
</t>
        </r>
        <r>
          <rPr>
            <b/>
            <sz val="8"/>
            <rFont val="Tahoma"/>
            <family val="2"/>
          </rPr>
          <t>• include</t>
        </r>
        <r>
          <rPr>
            <sz val="8"/>
            <rFont val="Tahoma"/>
            <family val="2"/>
          </rPr>
          <t xml:space="preserve"> internet research or database searching classes;
</t>
        </r>
        <r>
          <rPr>
            <b/>
            <sz val="8"/>
            <rFont val="Tahoma"/>
            <family val="2"/>
          </rPr>
          <t>• include</t>
        </r>
        <r>
          <rPr>
            <sz val="8"/>
            <rFont val="Tahoma"/>
            <family val="2"/>
          </rPr>
          <t xml:space="preserve"> classes taught to faculty and other employee groups.
</t>
        </r>
      </text>
    </comment>
    <comment ref="AS4" authorId="0">
      <text>
        <r>
          <rPr>
            <sz val="8"/>
            <rFont val="Tahoma"/>
            <family val="2"/>
          </rPr>
          <t xml:space="preserve">
</t>
        </r>
        <r>
          <rPr>
            <b/>
            <sz val="8"/>
            <rFont val="Tahoma"/>
            <family val="2"/>
          </rPr>
          <t>•</t>
        </r>
        <r>
          <rPr>
            <sz val="8"/>
            <rFont val="Tahoma"/>
            <family val="2"/>
          </rPr>
          <t xml:space="preserve"> count all items which are charged out for use, whether the use is inside (e.g. reserve) or outside the library;</t>
        </r>
        <r>
          <rPr>
            <sz val="8"/>
            <rFont val="Tahoma"/>
            <family val="2"/>
          </rPr>
          <t xml:space="preserve">
</t>
        </r>
        <r>
          <rPr>
            <b/>
            <sz val="8"/>
            <rFont val="Tahoma"/>
            <family val="2"/>
          </rPr>
          <t>• exclude</t>
        </r>
        <r>
          <rPr>
            <sz val="8"/>
            <rFont val="Tahoma"/>
            <family val="2"/>
          </rPr>
          <t xml:space="preserve"> items charged out to other libraries on interlibrary loan (included in </t>
        </r>
        <r>
          <rPr>
            <b/>
            <sz val="8"/>
            <rFont val="Tahoma"/>
            <family val="2"/>
          </rPr>
          <t>g)</t>
        </r>
        <r>
          <rPr>
            <sz val="8"/>
            <rFont val="Tahoma"/>
            <family val="2"/>
          </rPr>
          <t xml:space="preserve"> below).
• </t>
        </r>
        <r>
          <rPr>
            <b/>
            <sz val="8"/>
            <rFont val="Tahoma"/>
            <family val="2"/>
          </rPr>
          <t>exclude</t>
        </r>
        <r>
          <rPr>
            <sz val="8"/>
            <rFont val="Tahoma"/>
            <family val="2"/>
          </rPr>
          <t xml:space="preserve"> renewals
</t>
        </r>
      </text>
    </comment>
    <comment ref="AT4" authorId="0">
      <text>
        <r>
          <rPr>
            <sz val="8"/>
            <rFont val="Tahoma"/>
            <family val="2"/>
          </rPr>
          <t xml:space="preserve">
• count those items being used in the library and re-shelved by library employees, but that have not been charged out for use in the direct circulation transaction.</t>
        </r>
      </text>
    </comment>
    <comment ref="AU4" authorId="0">
      <text>
        <r>
          <rPr>
            <sz val="8"/>
            <rFont val="Tahoma"/>
            <family val="2"/>
          </rPr>
          <t xml:space="preserve">
• Count all traffic upon exit from the library (usually provided via an electric eye on the library security system)</t>
        </r>
      </text>
    </comment>
    <comment ref="AV4" authorId="0">
      <text>
        <r>
          <rPr>
            <sz val="8"/>
            <rFont val="Tahoma"/>
            <family val="2"/>
          </rPr>
          <t xml:space="preserve">Interlibrary loan:
• </t>
        </r>
        <r>
          <rPr>
            <b/>
            <sz val="8"/>
            <rFont val="Tahoma"/>
            <family val="2"/>
          </rPr>
          <t>include</t>
        </r>
        <r>
          <rPr>
            <sz val="8"/>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 </t>
        </r>
        <r>
          <rPr>
            <b/>
            <sz val="8"/>
            <rFont val="Tahoma"/>
            <family val="2"/>
          </rPr>
          <t>include</t>
        </r>
        <r>
          <rPr>
            <sz val="8"/>
            <rFont val="Tahoma"/>
            <family val="2"/>
          </rPr>
          <t xml:space="preserve"> all items received through ILL and all items requested but not received;
• </t>
        </r>
        <r>
          <rPr>
            <b/>
            <sz val="8"/>
            <rFont val="Tahoma"/>
            <family val="2"/>
          </rPr>
          <t>exclude</t>
        </r>
        <r>
          <rPr>
            <sz val="8"/>
            <rFont val="Tahoma"/>
            <family val="2"/>
          </rPr>
          <t xml:space="preserve"> intercampus loans within your institution.
</t>
        </r>
      </text>
    </comment>
    <comment ref="AW4" authorId="0">
      <text>
        <r>
          <rPr>
            <sz val="8"/>
            <rFont val="Tahoma"/>
            <family val="2"/>
          </rPr>
          <t xml:space="preserve">Interlibrary loan:
• </t>
        </r>
        <r>
          <rPr>
            <b/>
            <sz val="8"/>
            <rFont val="Tahoma"/>
            <family val="2"/>
          </rPr>
          <t>include</t>
        </r>
        <r>
          <rPr>
            <sz val="8"/>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 </t>
        </r>
        <r>
          <rPr>
            <b/>
            <sz val="8"/>
            <rFont val="Tahoma"/>
            <family val="2"/>
          </rPr>
          <t xml:space="preserve">include </t>
        </r>
        <r>
          <rPr>
            <sz val="8"/>
            <rFont val="Tahoma"/>
            <family val="2"/>
          </rPr>
          <t>all items sent through ILL and all items requested but unfilled;
•</t>
        </r>
        <r>
          <rPr>
            <b/>
            <sz val="8"/>
            <rFont val="Tahoma"/>
            <family val="2"/>
          </rPr>
          <t xml:space="preserve"> exclude</t>
        </r>
        <r>
          <rPr>
            <sz val="8"/>
            <rFont val="Tahoma"/>
            <family val="2"/>
          </rPr>
          <t xml:space="preserve"> intercampus loans within your institution.
</t>
        </r>
      </text>
    </comment>
    <comment ref="AY4" authorId="0">
      <text>
        <r>
          <rPr>
            <sz val="8"/>
            <rFont val="Tahoma"/>
            <family val="2"/>
          </rPr>
          <t xml:space="preserve">
• count all salary &amp; benefit expenditures for library personnel as listed in </t>
        </r>
        <r>
          <rPr>
            <b/>
            <sz val="8"/>
            <rFont val="Tahoma"/>
            <family val="2"/>
          </rPr>
          <t>4</t>
        </r>
        <r>
          <rPr>
            <sz val="8"/>
            <rFont val="Tahoma"/>
            <family val="2"/>
          </rPr>
          <t xml:space="preserve"> above;
• </t>
        </r>
        <r>
          <rPr>
            <b/>
            <sz val="8"/>
            <rFont val="Tahoma"/>
            <family val="2"/>
          </rPr>
          <t>exclude</t>
        </r>
        <r>
          <rPr>
            <sz val="8"/>
            <rFont val="Tahoma"/>
            <family val="2"/>
          </rPr>
          <t xml:space="preserve"> personnel not covered by this survey (e.g. AV equipment distribution, Media Production or IMS);
• </t>
        </r>
        <r>
          <rPr>
            <b/>
            <sz val="8"/>
            <rFont val="Tahoma"/>
            <family val="2"/>
          </rPr>
          <t>include</t>
        </r>
        <r>
          <rPr>
            <sz val="8"/>
            <rFont val="Tahoma"/>
            <family val="2"/>
          </rPr>
          <t xml:space="preserve"> personnel working under special grant funding.
</t>
        </r>
      </text>
    </comment>
    <comment ref="BA4" authorId="0">
      <text>
        <r>
          <rPr>
            <sz val="8"/>
            <rFont val="Tahoma"/>
            <family val="2"/>
          </rPr>
          <t xml:space="preserve">
• </t>
        </r>
        <r>
          <rPr>
            <b/>
            <sz val="8"/>
            <rFont val="Tahoma"/>
            <family val="2"/>
          </rPr>
          <t>Include</t>
        </r>
        <r>
          <rPr>
            <sz val="8"/>
            <rFont val="Tahoma"/>
            <family val="2"/>
          </rPr>
          <t xml:space="preserve"> all expenditures from special funding sources e.g. one time capital grants. </t>
        </r>
      </text>
    </comment>
    <comment ref="BB4" authorId="0">
      <text>
        <r>
          <rPr>
            <sz val="8"/>
            <rFont val="Tahoma"/>
            <family val="2"/>
          </rPr>
          <t xml:space="preserve">
• count all other library expenditures (i.e. those expenditures that are not related to personnel and collections);
•</t>
        </r>
        <r>
          <rPr>
            <b/>
            <sz val="8"/>
            <rFont val="Tahoma"/>
            <family val="2"/>
          </rPr>
          <t xml:space="preserve"> include</t>
        </r>
        <r>
          <rPr>
            <sz val="8"/>
            <rFont val="Tahoma"/>
            <family val="2"/>
          </rPr>
          <t xml:space="preserve"> only those other costs (e.g. printing, postage, interlibrary loans, mileage, conferences, supplies, etc.) if they are paid by the library's budget;
• use explanatory notes to indicate any variations from the norm.
 Include all expenses not included in Staffing or Collections in 7M - Other.</t>
        </r>
      </text>
    </comment>
    <comment ref="BC4" authorId="0">
      <text>
        <r>
          <rPr>
            <sz val="8"/>
            <rFont val="Tahoma"/>
            <family val="2"/>
          </rPr>
          <t xml:space="preserve">
</t>
        </r>
        <r>
          <rPr>
            <b/>
            <sz val="9"/>
            <rFont val="Tahoma"/>
            <family val="2"/>
          </rPr>
          <t>(system will total automatically)</t>
        </r>
        <r>
          <rPr>
            <sz val="9"/>
            <rFont val="Tahoma"/>
            <family val="2"/>
          </rPr>
          <t xml:space="preserve">
* add a + l + m = n</t>
        </r>
        <r>
          <rPr>
            <sz val="8"/>
            <rFont val="Tahoma"/>
            <family val="2"/>
          </rPr>
          <t xml:space="preserve">
</t>
        </r>
      </text>
    </comment>
    <comment ref="J4" authorId="1">
      <text>
        <r>
          <rPr>
            <sz val="10"/>
            <rFont val="Tahoma"/>
            <family val="2"/>
          </rPr>
          <t>Data received from the ministry re AVED funded FTE.</t>
        </r>
      </text>
    </comment>
    <comment ref="K4" authorId="1">
      <text>
        <r>
          <rPr>
            <sz val="10"/>
            <rFont val="Tahoma"/>
            <family val="2"/>
          </rPr>
          <t>Data received from the ministry re AVED funded FTE.</t>
        </r>
      </text>
    </comment>
    <comment ref="L4" authorId="1">
      <text>
        <r>
          <rPr>
            <sz val="10"/>
            <rFont val="Tahoma"/>
            <family val="2"/>
          </rPr>
          <t>Data received from the ministry re AVED funded FTE.</t>
        </r>
      </text>
    </comment>
    <comment ref="M4" authorId="1">
      <text>
        <r>
          <rPr>
            <sz val="10"/>
            <rFont val="Tahoma"/>
            <family val="2"/>
          </rPr>
          <t>Data received from the ministry re AVED funded FTE.</t>
        </r>
      </text>
    </comment>
    <comment ref="N4" authorId="1">
      <text>
        <r>
          <rPr>
            <sz val="10"/>
            <rFont val="Tahoma"/>
            <family val="2"/>
          </rPr>
          <t>Data received from the ministry re AVED funded FTE.</t>
        </r>
      </text>
    </comment>
    <comment ref="O4" authorId="1">
      <text>
        <r>
          <rPr>
            <sz val="10"/>
            <rFont val="Tahoma"/>
            <family val="2"/>
          </rPr>
          <t>Data received from the ministry re AVED funded FTE.</t>
        </r>
      </text>
    </comment>
    <comment ref="CA4" authorId="1">
      <text>
        <r>
          <rPr>
            <sz val="9"/>
            <rFont val="Tahoma"/>
            <family val="2"/>
          </rPr>
          <t xml:space="preserve">
For each campus library, count all public workstations that have Internet access  </t>
        </r>
        <r>
          <rPr>
            <u val="single"/>
            <sz val="9"/>
            <rFont val="Tahoma"/>
            <family val="2"/>
          </rPr>
          <t>(these are also counted in 9b above as part of the seat count)</t>
        </r>
        <r>
          <rPr>
            <sz val="9"/>
            <rFont val="Tahoma"/>
            <family val="2"/>
          </rPr>
          <t xml:space="preserve">. </t>
        </r>
      </text>
    </comment>
    <comment ref="AG4" authorId="2">
      <text>
        <r>
          <rPr>
            <sz val="9"/>
            <rFont val="Tahoma"/>
            <family val="2"/>
          </rPr>
          <t xml:space="preserve">
</t>
        </r>
        <r>
          <rPr>
            <b/>
            <sz val="8"/>
            <rFont val="Tahoma"/>
            <family val="2"/>
          </rPr>
          <t>*</t>
        </r>
        <r>
          <rPr>
            <sz val="8"/>
            <rFont val="Tahoma"/>
            <family val="2"/>
          </rPr>
          <t xml:space="preserve"> Count streaming videos or other media listed in the library catalogue or linked to the library's web site, whether purchased, leased or free on the Web.</t>
        </r>
      </text>
    </comment>
    <comment ref="AH4" authorId="2">
      <text>
        <r>
          <rPr>
            <b/>
            <sz val="8"/>
            <rFont val="Tahoma"/>
            <family val="2"/>
          </rPr>
          <t xml:space="preserve">
* </t>
        </r>
        <r>
          <rPr>
            <sz val="8"/>
            <rFont val="Tahoma"/>
            <family val="2"/>
          </rPr>
          <t xml:space="preserve">Report the total number of unique electronic serial titles that you currently acquire and to which you provide access;
</t>
        </r>
        <r>
          <rPr>
            <b/>
            <sz val="8"/>
            <rFont val="Tahoma"/>
            <family val="2"/>
          </rPr>
          <t>*</t>
        </r>
        <r>
          <rPr>
            <sz val="8"/>
            <rFont val="Tahoma"/>
            <family val="2"/>
          </rPr>
          <t xml:space="preserve"> </t>
        </r>
        <r>
          <rPr>
            <b/>
            <sz val="8"/>
            <rFont val="Tahoma"/>
            <family val="2"/>
          </rPr>
          <t>Include</t>
        </r>
        <r>
          <rPr>
            <sz val="8"/>
            <rFont val="Tahoma"/>
            <family val="2"/>
          </rPr>
          <t xml:space="preserve"> both purchased and non-purchased titles;
</t>
        </r>
        <r>
          <rPr>
            <b/>
            <sz val="8"/>
            <rFont val="Tahoma"/>
            <family val="2"/>
          </rPr>
          <t>*</t>
        </r>
        <r>
          <rPr>
            <sz val="8"/>
            <rFont val="Tahoma"/>
            <family val="2"/>
          </rPr>
          <t xml:space="preserve"> </t>
        </r>
        <r>
          <rPr>
            <b/>
            <sz val="8"/>
            <rFont val="Tahoma"/>
            <family val="2"/>
          </rPr>
          <t>Do not include</t>
        </r>
        <r>
          <rPr>
            <sz val="8"/>
            <rFont val="Tahoma"/>
            <family val="2"/>
          </rPr>
          <t xml:space="preserve"> duplicate counts of serial titles; report each title once, regardless of how many subscriptions or means of access you provide for that title - i.e. if a title is accessible through multiple databases, count it only once;
</t>
        </r>
        <r>
          <rPr>
            <b/>
            <sz val="8"/>
            <rFont val="Tahoma"/>
            <family val="2"/>
          </rPr>
          <t>* Include</t>
        </r>
        <r>
          <rPr>
            <sz val="8"/>
            <rFont val="Tahoma"/>
            <family val="2"/>
          </rPr>
          <t xml:space="preserve"> titles from aggregated packages;
</t>
        </r>
        <r>
          <rPr>
            <b/>
            <sz val="8"/>
            <rFont val="Tahoma"/>
            <family val="2"/>
          </rPr>
          <t xml:space="preserve">* </t>
        </r>
        <r>
          <rPr>
            <sz val="8"/>
            <rFont val="Tahoma"/>
            <family val="2"/>
          </rPr>
          <t>Electronic serials acquired as part of a bundle or an aggregated package should be counted at the title level, even if they are not catalogued, as long as the title is made accessible directly by the library (e.g. through a finding aid).</t>
        </r>
      </text>
    </comment>
    <comment ref="AI4" authorId="2">
      <text>
        <r>
          <rPr>
            <b/>
            <sz val="9"/>
            <rFont val="Tahoma"/>
            <family val="2"/>
          </rPr>
          <t xml:space="preserve">
</t>
        </r>
        <r>
          <rPr>
            <sz val="9"/>
            <rFont val="Tahoma"/>
            <family val="2"/>
          </rPr>
          <t>* system will add  a + b + c = d</t>
        </r>
      </text>
    </comment>
    <comment ref="CF4" authorId="2">
      <text>
        <r>
          <rPr>
            <b/>
            <sz val="9"/>
            <rFont val="Tahoma"/>
            <family val="2"/>
          </rPr>
          <t xml:space="preserve">
</t>
        </r>
        <r>
          <rPr>
            <sz val="9"/>
            <rFont val="Tahoma"/>
            <family val="2"/>
          </rPr>
          <t xml:space="preserve">e.g. Summon, Ebsco Discovery Service, Primo.
</t>
        </r>
      </text>
    </comment>
    <comment ref="CG4" authorId="2">
      <text>
        <r>
          <rPr>
            <sz val="9"/>
            <rFont val="Tahoma"/>
            <family val="2"/>
          </rPr>
          <t xml:space="preserve">
Electronic Resource Management (e.g. CUFTS)
</t>
        </r>
      </text>
    </comment>
    <comment ref="CH4" authorId="2">
      <text>
        <r>
          <rPr>
            <sz val="9"/>
            <rFont val="Tahoma"/>
            <family val="2"/>
          </rPr>
          <t xml:space="preserve">
e.g. SFX, CUFTS/Godot)
</t>
        </r>
      </text>
    </comment>
    <comment ref="CC4" authorId="2">
      <text>
        <r>
          <rPr>
            <sz val="9"/>
            <rFont val="Tahoma"/>
            <family val="2"/>
          </rPr>
          <t xml:space="preserve">
* self explanatory;
* use explanatory notes for any variations.
</t>
        </r>
      </text>
    </comment>
    <comment ref="CD4" authorId="2">
      <text>
        <r>
          <rPr>
            <sz val="9"/>
            <rFont val="Tahoma"/>
            <family val="2"/>
          </rPr>
          <t xml:space="preserve">
* self explanatory;
* use explanatory notes for any variations.
</t>
        </r>
      </text>
    </comment>
    <comment ref="CE4" authorId="2">
      <text>
        <r>
          <rPr>
            <sz val="9"/>
            <rFont val="Tahoma"/>
            <family val="2"/>
          </rPr>
          <t xml:space="preserve">
* self explanatory;
* use explanatory notes for any variations.
</t>
        </r>
      </text>
    </comment>
    <comment ref="BH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t>
        </r>
        <r>
          <rPr>
            <sz val="9"/>
            <rFont val="Tahoma"/>
            <family val="2"/>
          </rPr>
          <t xml:space="preserve"> </t>
        </r>
        <r>
          <rPr>
            <b/>
            <sz val="9"/>
            <rFont val="Tahoma"/>
            <family val="2"/>
          </rPr>
          <t>include</t>
        </r>
        <r>
          <rPr>
            <sz val="9"/>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rFont val="Tahoma"/>
            <family val="2"/>
          </rPr>
          <t>* exclude</t>
        </r>
        <r>
          <rPr>
            <sz val="9"/>
            <rFont val="Tahoma"/>
            <family val="2"/>
          </rPr>
          <t xml:space="preserve"> areas used solely for janitorial, custodial and mechanical storage or services, lobbies, vestibules, building corridors, and other general access areas;</t>
        </r>
      </text>
    </comment>
    <comment ref="BI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include</t>
        </r>
        <r>
          <rPr>
            <sz val="9"/>
            <rFont val="Tahoma"/>
            <family val="2"/>
          </rPr>
          <t xml:space="preserve"> seats at computer workstations, equipment carrels, etc.
</t>
        </r>
        <r>
          <rPr>
            <b/>
            <sz val="9"/>
            <rFont val="Tahoma"/>
            <family val="2"/>
          </rPr>
          <t>* exclude</t>
        </r>
        <r>
          <rPr>
            <sz val="9"/>
            <rFont val="Tahoma"/>
            <family val="2"/>
          </rPr>
          <t xml:space="preserve"> seats in staff areas, offices, meeting rooms, and other areas not normally occupied by users of the library materials.</t>
        </r>
      </text>
    </comment>
    <comment ref="BJ4" authorId="2">
      <text>
        <r>
          <rPr>
            <b/>
            <sz val="9"/>
            <rFont val="Tahoma"/>
            <family val="2"/>
          </rPr>
          <t>Total hours open per week:</t>
        </r>
        <r>
          <rPr>
            <sz val="9"/>
            <rFont val="Tahoma"/>
            <family val="2"/>
          </rPr>
          <t xml:space="preserve">
• for each campus with library personnel count total operating hours per week (with library staff present for library service)
</t>
        </r>
      </text>
    </comment>
    <comment ref="BW4" authorId="2">
      <text>
        <r>
          <rPr>
            <b/>
            <sz val="9"/>
            <rFont val="Tahoma"/>
            <family val="2"/>
          </rPr>
          <t xml:space="preserve">
</t>
        </r>
        <r>
          <rPr>
            <b/>
            <sz val="9"/>
            <rFont val="Tahoma"/>
            <family val="2"/>
          </rPr>
          <t xml:space="preserve">• Do not enter an amount into this column – the system will automatically total.
</t>
        </r>
      </text>
    </comment>
    <comment ref="BX4" authorId="2">
      <text>
        <r>
          <rPr>
            <sz val="9"/>
            <rFont val="Tahoma"/>
            <family val="2"/>
          </rPr>
          <t xml:space="preserve">
</t>
        </r>
        <r>
          <rPr>
            <b/>
            <sz val="9"/>
            <rFont val="Tahoma"/>
            <family val="2"/>
          </rPr>
          <t>• Do not enter an amount into this column – the system will automatically total.</t>
        </r>
      </text>
    </comment>
    <comment ref="BY4" authorId="2">
      <text>
        <r>
          <rPr>
            <b/>
            <sz val="9"/>
            <rFont val="Tahoma"/>
            <family val="2"/>
          </rPr>
          <t xml:space="preserve">
</t>
        </r>
        <r>
          <rPr>
            <b/>
            <sz val="9"/>
            <rFont val="Tahoma"/>
            <family val="2"/>
          </rPr>
          <t xml:space="preserve">• Do not enter an amount into this column – the system will automatically total.
</t>
        </r>
      </text>
    </comment>
    <comment ref="T1" authorId="2">
      <text>
        <r>
          <rPr>
            <b/>
            <sz val="9"/>
            <rFont val="Tahoma"/>
            <family val="2"/>
          </rPr>
          <t>CPSLD:
* Count all personnel in FTE terms (not head counts)</t>
        </r>
        <r>
          <rPr>
            <sz val="9"/>
            <rFont val="Tahoma"/>
            <family val="2"/>
          </rPr>
          <t xml:space="preserve">
</t>
        </r>
      </text>
    </comment>
    <comment ref="AA3" authorId="2">
      <text>
        <r>
          <rPr>
            <b/>
            <sz val="8"/>
            <rFont val="Tahoma"/>
            <family val="2"/>
          </rPr>
          <t>CPSLD:</t>
        </r>
        <r>
          <rPr>
            <b/>
            <sz val="9"/>
            <rFont val="Tahoma"/>
            <family val="2"/>
          </rPr>
          <t xml:space="preserve">
</t>
        </r>
        <r>
          <rPr>
            <b/>
            <sz val="8"/>
            <rFont val="Tahoma"/>
            <family val="2"/>
          </rPr>
          <t xml:space="preserve">* Volumes:  </t>
        </r>
        <r>
          <rPr>
            <sz val="8"/>
            <rFont val="Tahoma"/>
            <family val="2"/>
          </rPr>
          <t xml:space="preserve">items that are barcoded separately or intended to be circulated as one unit, (e.g. a 20-volume set of encyclopedias = 20 units, 2 CDs plus booklet in one package = 1 unit; set of slides in a binder or a folio = 1 unit).
</t>
        </r>
      </text>
    </comment>
    <comment ref="AY1" authorId="2">
      <text>
        <r>
          <rPr>
            <b/>
            <sz val="8"/>
            <rFont val="Tahoma"/>
            <family val="2"/>
          </rPr>
          <t>CPSLD:
Library Expenses (capital &amp; operating)</t>
        </r>
        <r>
          <rPr>
            <sz val="8"/>
            <rFont val="Tahoma"/>
            <family val="2"/>
          </rPr>
          <t xml:space="preserve">
For purposes of consistencty 'expenditures' means actual expenditures vs budgeted expenditures.</t>
        </r>
      </text>
    </comment>
    <comment ref="CC1" authorId="2">
      <text>
        <r>
          <rPr>
            <b/>
            <sz val="9"/>
            <rFont val="Tahoma"/>
            <family val="2"/>
          </rPr>
          <t>CPSLD:</t>
        </r>
        <r>
          <rPr>
            <sz val="9"/>
            <rFont val="Tahoma"/>
            <family val="2"/>
          </rPr>
          <t xml:space="preserve">
* self explanatory;
* use explanatory notes for any variations.</t>
        </r>
      </text>
    </comment>
    <comment ref="AL4" authorId="3">
      <text>
        <r>
          <rPr>
            <sz val="9"/>
            <rFont val="Tahoma"/>
            <family val="2"/>
          </rPr>
          <t xml:space="preserve">
NOTE:  Questions around technology (if answered by library staff) will be included in the count (either as reference or directional, depending on the question)</t>
        </r>
      </text>
    </comment>
    <comment ref="AP4" authorId="0">
      <text>
        <r>
          <rPr>
            <b/>
            <sz val="8"/>
            <rFont val="Tahoma"/>
            <family val="2"/>
          </rPr>
          <t xml:space="preserve">
Use Counter Report JR1</t>
        </r>
      </text>
    </comment>
    <comment ref="AQ4" authorId="0">
      <text>
        <r>
          <rPr>
            <b/>
            <sz val="8"/>
            <rFont val="Tahoma"/>
            <family val="2"/>
          </rPr>
          <t xml:space="preserve">
Use Counter Report BR2 if possible; if not, use BR1</t>
        </r>
      </text>
    </comment>
    <comment ref="BE4" authorId="0">
      <text>
        <r>
          <rPr>
            <sz val="8"/>
            <rFont val="Tahoma"/>
            <family val="2"/>
          </rPr>
          <t xml:space="preserve">
</t>
        </r>
        <r>
          <rPr>
            <b/>
            <sz val="8"/>
            <rFont val="Tahoma"/>
            <family val="2"/>
          </rPr>
          <t>Base ministry grant:</t>
        </r>
        <r>
          <rPr>
            <sz val="8"/>
            <rFont val="Tahoma"/>
            <family val="2"/>
          </rPr>
          <t xml:space="preserve"> Expenditures as reported from Audited Financial Statement for institution
</t>
        </r>
        <r>
          <rPr>
            <b/>
            <sz val="8"/>
            <rFont val="Tahoma"/>
            <family val="2"/>
          </rPr>
          <t>Other operating revenues as reported from Audited Financial Statement for institution:</t>
        </r>
        <r>
          <rPr>
            <sz val="8"/>
            <rFont val="Tahoma"/>
            <family val="2"/>
          </rPr>
          <t xml:space="preserve">
• include all items that are considered in calculating your institution's expenditures;
• exclude institutional capital (i.e. new building funds, upgrading of present buildings, roads etc.);
• use explanatory notes to provide details on any exceptions or variations from the norm.
</t>
        </r>
      </text>
    </comment>
    <comment ref="Y4" authorId="3">
      <text>
        <r>
          <rPr>
            <sz val="9"/>
            <rFont val="Tahoma"/>
            <family val="2"/>
          </rPr>
          <t xml:space="preserve">
</t>
        </r>
        <r>
          <rPr>
            <b/>
            <sz val="9"/>
            <rFont val="Tahoma"/>
            <family val="2"/>
          </rPr>
          <t>Note: do not enter an amount here - the system will total automatically.</t>
        </r>
      </text>
    </comment>
    <comment ref="AZ4" authorId="0">
      <text>
        <r>
          <rPr>
            <sz val="8"/>
            <rFont val="Tahoma"/>
            <family val="2"/>
          </rPr>
          <t xml:space="preserve">
• </t>
        </r>
        <r>
          <rPr>
            <b/>
            <sz val="8"/>
            <rFont val="Tahoma"/>
            <family val="2"/>
          </rPr>
          <t>Monographs:</t>
        </r>
        <r>
          <rPr>
            <sz val="8"/>
            <rFont val="Tahoma"/>
            <family val="2"/>
          </rPr>
          <t xml:space="preserve"> count all expenditures on items listed as monographs in 5.1a above.
• </t>
        </r>
        <r>
          <rPr>
            <b/>
            <sz val="8"/>
            <rFont val="Tahoma"/>
            <family val="2"/>
          </rPr>
          <t>Audio-Visual:</t>
        </r>
        <r>
          <rPr>
            <sz val="8"/>
            <rFont val="Tahoma"/>
            <family val="2"/>
          </rPr>
          <t xml:space="preserve">  count all expenditures on items listed in 5.1b +5.1c + 5.1d above.
• </t>
        </r>
        <r>
          <rPr>
            <b/>
            <sz val="8"/>
            <rFont val="Tahoma"/>
            <family val="2"/>
          </rPr>
          <t>Current Print Periodicals:</t>
        </r>
        <r>
          <rPr>
            <sz val="8"/>
            <rFont val="Tahoma"/>
            <family val="2"/>
          </rPr>
          <t xml:space="preserve"> count all expenditures on current subscriptions to print periodicals and indexes as included in 5.1g above.
• </t>
        </r>
        <r>
          <rPr>
            <b/>
            <sz val="8"/>
            <rFont val="Tahoma"/>
            <family val="2"/>
          </rPr>
          <t>Electronic Monographs:</t>
        </r>
        <r>
          <rPr>
            <sz val="8"/>
            <rFont val="Tahoma"/>
            <family val="2"/>
          </rPr>
          <t xml:space="preserve"> count all expenditures on items listed in 5.2a above.
• </t>
        </r>
        <r>
          <rPr>
            <b/>
            <sz val="8"/>
            <rFont val="Tahoma"/>
            <family val="2"/>
          </rPr>
          <t>Streaming Media:</t>
        </r>
        <r>
          <rPr>
            <sz val="8"/>
            <rFont val="Tahoma"/>
            <family val="2"/>
          </rPr>
          <t xml:space="preserve">  count all expenditures on items listed in 5.2b above.
• </t>
        </r>
        <r>
          <rPr>
            <b/>
            <sz val="8"/>
            <rFont val="Tahoma"/>
            <family val="2"/>
          </rPr>
          <t>Electronic Serial Titles:</t>
        </r>
        <r>
          <rPr>
            <sz val="8"/>
            <rFont val="Tahoma"/>
            <family val="2"/>
          </rPr>
          <t xml:space="preserve"> count all expenditures on items listed in 5.2c above.
• </t>
        </r>
        <r>
          <rPr>
            <b/>
            <sz val="8"/>
            <rFont val="Tahoma"/>
            <family val="2"/>
          </rPr>
          <t>Other Electronic Resources:</t>
        </r>
        <r>
          <rPr>
            <sz val="8"/>
            <rFont val="Tahoma"/>
            <family val="2"/>
          </rPr>
          <t xml:space="preserve">  resources not captured elsewhere, including but not be limited to: statistics, A&amp;I, databases of art works etc.
</t>
        </r>
      </text>
    </comment>
    <comment ref="BL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t>
        </r>
        <r>
          <rPr>
            <sz val="9"/>
            <rFont val="Tahoma"/>
            <family val="2"/>
          </rPr>
          <t xml:space="preserve"> </t>
        </r>
        <r>
          <rPr>
            <b/>
            <sz val="9"/>
            <rFont val="Tahoma"/>
            <family val="2"/>
          </rPr>
          <t>include</t>
        </r>
        <r>
          <rPr>
            <sz val="9"/>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rFont val="Tahoma"/>
            <family val="2"/>
          </rPr>
          <t>* exclude</t>
        </r>
        <r>
          <rPr>
            <sz val="9"/>
            <rFont val="Tahoma"/>
            <family val="2"/>
          </rPr>
          <t xml:space="preserve"> areas used solely for janitorial, custodial and mechanical storage or services, lobbies, vestibules, building corridors, and other general access areas;</t>
        </r>
      </text>
    </comment>
    <comment ref="BM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include</t>
        </r>
        <r>
          <rPr>
            <sz val="9"/>
            <rFont val="Tahoma"/>
            <family val="2"/>
          </rPr>
          <t xml:space="preserve"> seats at computer workstations, equipment carrels, etc.
</t>
        </r>
        <r>
          <rPr>
            <b/>
            <sz val="9"/>
            <rFont val="Tahoma"/>
            <family val="2"/>
          </rPr>
          <t>* exclude</t>
        </r>
        <r>
          <rPr>
            <sz val="9"/>
            <rFont val="Tahoma"/>
            <family val="2"/>
          </rPr>
          <t xml:space="preserve"> seats in staff areas, offices, meeting rooms, and other areas not normally occupied by users of the library materials.</t>
        </r>
      </text>
    </comment>
    <comment ref="BN4" authorId="2">
      <text>
        <r>
          <rPr>
            <b/>
            <sz val="9"/>
            <rFont val="Tahoma"/>
            <family val="2"/>
          </rPr>
          <t>Total hours open per week:</t>
        </r>
        <r>
          <rPr>
            <sz val="9"/>
            <rFont val="Tahoma"/>
            <family val="2"/>
          </rPr>
          <t xml:space="preserve">
• for each campus with library personnel count total operating hours per week (with library staff present for library service)
</t>
        </r>
      </text>
    </comment>
    <comment ref="BP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t>
        </r>
        <r>
          <rPr>
            <sz val="9"/>
            <rFont val="Tahoma"/>
            <family val="2"/>
          </rPr>
          <t xml:space="preserve"> </t>
        </r>
        <r>
          <rPr>
            <b/>
            <sz val="9"/>
            <rFont val="Tahoma"/>
            <family val="2"/>
          </rPr>
          <t>include</t>
        </r>
        <r>
          <rPr>
            <sz val="9"/>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rFont val="Tahoma"/>
            <family val="2"/>
          </rPr>
          <t>* exclude</t>
        </r>
        <r>
          <rPr>
            <sz val="9"/>
            <rFont val="Tahoma"/>
            <family val="2"/>
          </rPr>
          <t xml:space="preserve"> areas used solely for janitorial, custodial and mechanical storage or services, lobbies, vestibules, building corridors, and other general access areas;</t>
        </r>
      </text>
    </comment>
    <comment ref="BQ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include</t>
        </r>
        <r>
          <rPr>
            <sz val="9"/>
            <rFont val="Tahoma"/>
            <family val="2"/>
          </rPr>
          <t xml:space="preserve"> seats at computer workstations, equipment carrels, etc.
</t>
        </r>
        <r>
          <rPr>
            <b/>
            <sz val="9"/>
            <rFont val="Tahoma"/>
            <family val="2"/>
          </rPr>
          <t>* exclude</t>
        </r>
        <r>
          <rPr>
            <sz val="9"/>
            <rFont val="Tahoma"/>
            <family val="2"/>
          </rPr>
          <t xml:space="preserve"> seats in staff areas, offices, meeting rooms, and other areas not normally occupied by users of the library materials.</t>
        </r>
      </text>
    </comment>
    <comment ref="BR4" authorId="2">
      <text>
        <r>
          <rPr>
            <b/>
            <sz val="9"/>
            <rFont val="Tahoma"/>
            <family val="2"/>
          </rPr>
          <t>Total hours open per week:</t>
        </r>
        <r>
          <rPr>
            <sz val="9"/>
            <rFont val="Tahoma"/>
            <family val="2"/>
          </rPr>
          <t xml:space="preserve">
• for each campus with library personnel count total operating hours per week (with library staff present for library service)
</t>
        </r>
      </text>
    </comment>
    <comment ref="BT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t>
        </r>
        <r>
          <rPr>
            <sz val="9"/>
            <rFont val="Tahoma"/>
            <family val="2"/>
          </rPr>
          <t xml:space="preserve"> </t>
        </r>
        <r>
          <rPr>
            <b/>
            <sz val="9"/>
            <rFont val="Tahoma"/>
            <family val="2"/>
          </rPr>
          <t>include</t>
        </r>
        <r>
          <rPr>
            <sz val="9"/>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rFont val="Tahoma"/>
            <family val="2"/>
          </rPr>
          <t>* exclude</t>
        </r>
        <r>
          <rPr>
            <sz val="9"/>
            <rFont val="Tahoma"/>
            <family val="2"/>
          </rPr>
          <t xml:space="preserve"> areas used solely for janitorial, custodial and mechanical storage or services, lobbies, vestibules, building corridors, and other general access areas;</t>
        </r>
      </text>
    </comment>
    <comment ref="BU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include</t>
        </r>
        <r>
          <rPr>
            <sz val="9"/>
            <rFont val="Tahoma"/>
            <family val="2"/>
          </rPr>
          <t xml:space="preserve"> seats at computer workstations, equipment carrels, etc.
</t>
        </r>
        <r>
          <rPr>
            <b/>
            <sz val="9"/>
            <rFont val="Tahoma"/>
            <family val="2"/>
          </rPr>
          <t>* exclude</t>
        </r>
        <r>
          <rPr>
            <sz val="9"/>
            <rFont val="Tahoma"/>
            <family val="2"/>
          </rPr>
          <t xml:space="preserve"> seats in staff areas, offices, meeting rooms, and other areas not normally occupied by users of the library materials.</t>
        </r>
      </text>
    </comment>
    <comment ref="BV4" authorId="2">
      <text>
        <r>
          <rPr>
            <b/>
            <sz val="9"/>
            <rFont val="Tahoma"/>
            <family val="2"/>
          </rPr>
          <t>Total hours open per week:</t>
        </r>
        <r>
          <rPr>
            <sz val="9"/>
            <rFont val="Tahoma"/>
            <family val="2"/>
          </rPr>
          <t xml:space="preserve">
• for each campus with library personnel count total operating hours per week (with library staff present for library service)
</t>
        </r>
      </text>
    </comment>
  </commentList>
</comments>
</file>

<file path=xl/sharedStrings.xml><?xml version="1.0" encoding="utf-8"?>
<sst xmlns="http://schemas.openxmlformats.org/spreadsheetml/2006/main" count="749" uniqueCount="463">
  <si>
    <t>Fiscal Year</t>
  </si>
  <si>
    <t>Name of Library</t>
  </si>
  <si>
    <t>Name of Library Director</t>
  </si>
  <si>
    <t>BCIT</t>
  </si>
  <si>
    <t>LC</t>
  </si>
  <si>
    <t>UBC</t>
  </si>
  <si>
    <t>CAM</t>
  </si>
  <si>
    <t>CNC</t>
  </si>
  <si>
    <t>DOUG</t>
  </si>
  <si>
    <t>JI</t>
  </si>
  <si>
    <t>UNBC</t>
  </si>
  <si>
    <t>NI</t>
  </si>
  <si>
    <t>NL</t>
  </si>
  <si>
    <t>NW</t>
  </si>
  <si>
    <t>RR</t>
  </si>
  <si>
    <t>SEL</t>
  </si>
  <si>
    <t>TWU</t>
  </si>
  <si>
    <t>UVIC</t>
  </si>
  <si>
    <t>VCC</t>
  </si>
  <si>
    <t>Library</t>
  </si>
  <si>
    <t>NOTES</t>
  </si>
  <si>
    <t>Library Type</t>
  </si>
  <si>
    <t>a</t>
  </si>
  <si>
    <t>b</t>
  </si>
  <si>
    <t>c</t>
  </si>
  <si>
    <t>d</t>
  </si>
  <si>
    <t>e</t>
  </si>
  <si>
    <t>g</t>
  </si>
  <si>
    <t>f</t>
  </si>
  <si>
    <t>h</t>
  </si>
  <si>
    <t>1. LIBRARY</t>
  </si>
  <si>
    <t>Ratios</t>
  </si>
  <si>
    <t>SFU</t>
  </si>
  <si>
    <t>10. COMPUTING INFRASTRUCTURE</t>
  </si>
  <si>
    <t>GRAPHS</t>
  </si>
  <si>
    <t>RATIOS</t>
  </si>
  <si>
    <t>DATA</t>
  </si>
  <si>
    <t>LEGEND</t>
  </si>
  <si>
    <t>BRITISH COLUMBIA INSTITUTE OF TECHNOLOGY</t>
  </si>
  <si>
    <t xml:space="preserve">CAM </t>
  </si>
  <si>
    <t>CAMOSUN COLLEGE</t>
  </si>
  <si>
    <t xml:space="preserve">CNC </t>
  </si>
  <si>
    <t>COLLEGE OF NEW CALEDONIA</t>
  </si>
  <si>
    <t xml:space="preserve">DOUG </t>
  </si>
  <si>
    <t>DOUGLAS COLLEGE</t>
  </si>
  <si>
    <t>JUSTICE INSTITUTE OF B.C.</t>
  </si>
  <si>
    <t>LANGARA COLLEGE</t>
  </si>
  <si>
    <t>NORTH ISLAND COLLEGE</t>
  </si>
  <si>
    <t xml:space="preserve">NL </t>
  </si>
  <si>
    <t>NORTHERN LIGHTS COLLEGE</t>
  </si>
  <si>
    <t>NORTHWEST COMMUNITY COLLEGE</t>
  </si>
  <si>
    <t>ROYAL ROADS UNIVERSITY</t>
  </si>
  <si>
    <t xml:space="preserve">SEL </t>
  </si>
  <si>
    <t>SELKIRK COLLEGE</t>
  </si>
  <si>
    <t>SIMON FRASER UNIVERSITY</t>
  </si>
  <si>
    <t>TRINITY WESTERN UNIVERSITY</t>
  </si>
  <si>
    <t>UNIVERSITY OF BRITISH COLUMBIA</t>
  </si>
  <si>
    <t>UNIVERSITY OF NORTHERN BRITISH COLUMBIA</t>
  </si>
  <si>
    <t>UNIVERSITY OF VICTORIA</t>
  </si>
  <si>
    <t xml:space="preserve">VCC </t>
  </si>
  <si>
    <t>VANCOUVER COMMUNITY COLLEGE</t>
  </si>
  <si>
    <t>CPSLD STATISTICS REPORT</t>
  </si>
  <si>
    <t>COUNCIL OF POST-SECONDARY LIBRARY DIRECTORS OF B.C. LIBRARY/LEARNING RESOURCES CENTRE SURVEY</t>
  </si>
  <si>
    <t>TRU</t>
  </si>
  <si>
    <t>OC</t>
  </si>
  <si>
    <t>THOMPSON RIVERS UNIVERSITY</t>
  </si>
  <si>
    <t>Notes</t>
  </si>
  <si>
    <t>a+c=e</t>
  </si>
  <si>
    <t>b+d=f</t>
  </si>
  <si>
    <t xml:space="preserve"> </t>
  </si>
  <si>
    <t>PAGE 1</t>
  </si>
  <si>
    <t xml:space="preserve">a (i) </t>
  </si>
  <si>
    <t>a+b+c=d</t>
  </si>
  <si>
    <t>d + e = f</t>
  </si>
  <si>
    <t xml:space="preserve">a (ii) </t>
  </si>
  <si>
    <t>4. LIBRARY PERSONNEL</t>
  </si>
  <si>
    <t>6. USE</t>
  </si>
  <si>
    <t>a(i)+a(ii)=a (iii)</t>
  </si>
  <si>
    <t>FTE AVED Ministry funded</t>
  </si>
  <si>
    <t>FTE Students (audited)</t>
  </si>
  <si>
    <t xml:space="preserve">Service plan total funded </t>
  </si>
  <si>
    <t xml:space="preserve">Service plan total Actual </t>
  </si>
  <si>
    <t>FTE faculty</t>
  </si>
  <si>
    <t>FTE Library Staff</t>
  </si>
  <si>
    <t>FTE Other Professionals</t>
  </si>
  <si>
    <t>FTE Student Aides</t>
  </si>
  <si>
    <t>Monographs</t>
  </si>
  <si>
    <t>Reference Questions</t>
  </si>
  <si>
    <t>Directional questions</t>
  </si>
  <si>
    <t>Circulation: Direct</t>
  </si>
  <si>
    <t>Circulation:                   In-Library Use</t>
  </si>
  <si>
    <t>Gate Count</t>
  </si>
  <si>
    <t>Other</t>
  </si>
  <si>
    <t>Total number of seats</t>
  </si>
  <si>
    <t>Cataloguing</t>
  </si>
  <si>
    <t>Primary source of bibliographic records</t>
  </si>
  <si>
    <t>Interlibrary Loans</t>
  </si>
  <si>
    <t>ITA (Foundation + Apprenticeship) Funded</t>
  </si>
  <si>
    <t>ITA (Foundation + Apprenticeship) Actual</t>
  </si>
  <si>
    <t>QUC</t>
  </si>
  <si>
    <t>COTR</t>
  </si>
  <si>
    <t>COLLEGE OF THE ROCKIES</t>
  </si>
  <si>
    <t>QUEST UNIVERSITY CANADA</t>
  </si>
  <si>
    <t>OKANAGAN COLLEGE</t>
  </si>
  <si>
    <t>i</t>
  </si>
  <si>
    <t>CAPILANO UNIVERSITY</t>
  </si>
  <si>
    <t>ECUAD</t>
  </si>
  <si>
    <t>EMILY CARR UNIVERSITY OF ART AND DESIGN</t>
  </si>
  <si>
    <t>KPU</t>
  </si>
  <si>
    <t>KWANTLEN POLYTECHNIC UNIVERSITY</t>
  </si>
  <si>
    <t>UNIVERSITY OF THE FRASER VALLEY</t>
  </si>
  <si>
    <t>VIU</t>
  </si>
  <si>
    <t>VANCOUVER ISLAND UNIVERSITY</t>
  </si>
  <si>
    <t xml:space="preserve">UFV </t>
  </si>
  <si>
    <t>Statistics contact</t>
  </si>
  <si>
    <t>CAPU</t>
  </si>
  <si>
    <t>UFV</t>
  </si>
  <si>
    <t>PAGE 26</t>
  </si>
  <si>
    <t>2010-2011</t>
  </si>
  <si>
    <t>5.1 COLLECTIONS - PHYSICAL</t>
  </si>
  <si>
    <t>Videos &amp; Films</t>
  </si>
  <si>
    <r>
      <t xml:space="preserve">Total Volumes in Library Collection </t>
    </r>
    <r>
      <rPr>
        <sz val="9"/>
        <rFont val="Arial"/>
        <family val="2"/>
      </rPr>
      <t>(system will total automatically)</t>
    </r>
  </si>
  <si>
    <t>Total Current Print Subscriptions</t>
  </si>
  <si>
    <t>Electronic Monographs</t>
  </si>
  <si>
    <t>Total Electronic Titles in Collection (system will total automatically)</t>
  </si>
  <si>
    <t>5.2 COLLECTIONS - ELECTRONIC</t>
  </si>
  <si>
    <r>
      <t xml:space="preserve"> No. of Campuses </t>
    </r>
    <r>
      <rPr>
        <b/>
        <sz val="10"/>
        <rFont val="Arial"/>
        <family val="2"/>
      </rPr>
      <t>with</t>
    </r>
    <r>
      <rPr>
        <sz val="10"/>
        <rFont val="Arial"/>
        <family val="0"/>
      </rPr>
      <t xml:space="preserve"> Library Staff</t>
    </r>
  </si>
  <si>
    <r>
      <t xml:space="preserve">No. of Campuses </t>
    </r>
    <r>
      <rPr>
        <b/>
        <sz val="10"/>
        <rFont val="Arial"/>
        <family val="2"/>
      </rPr>
      <t>without</t>
    </r>
    <r>
      <rPr>
        <sz val="10"/>
        <rFont val="Arial"/>
        <family val="0"/>
      </rPr>
      <t xml:space="preserve"> Library Staff</t>
    </r>
  </si>
  <si>
    <t>2. NUMBER OF CAMPUSES</t>
  </si>
  <si>
    <t>Community Borrowers</t>
  </si>
  <si>
    <t>Is there a Community Borrowers fee?</t>
  </si>
  <si>
    <r>
      <t xml:space="preserve">3. USERS </t>
    </r>
  </si>
  <si>
    <t>Faculty</t>
  </si>
  <si>
    <t>5. COLLECTIONS</t>
  </si>
  <si>
    <t>Electronic Serial Titles</t>
  </si>
  <si>
    <t>Total Reference Transactions (will total automatically)</t>
  </si>
  <si>
    <t>7. LIBRARY EXPENSES  (CAPITAL AND OPERATING)</t>
  </si>
  <si>
    <t>Personnel (Salaries and benefits)</t>
  </si>
  <si>
    <t>Total Library Expenditures (system will total automatically)</t>
  </si>
  <si>
    <t>9. FACILITIES &amp; HOURS</t>
  </si>
  <si>
    <t>Number of public workstations</t>
  </si>
  <si>
    <r>
      <t xml:space="preserve">FTE Personnel </t>
    </r>
    <r>
      <rPr>
        <b/>
        <sz val="8"/>
        <rFont val="Arial"/>
        <family val="2"/>
      </rPr>
      <t xml:space="preserve"> (system will total automatically)</t>
    </r>
  </si>
  <si>
    <r>
      <t xml:space="preserve">Total Personnel in FTE  </t>
    </r>
    <r>
      <rPr>
        <b/>
        <sz val="8"/>
        <rFont val="Arial"/>
        <family val="2"/>
      </rPr>
      <t>(system will total automatically)</t>
    </r>
  </si>
  <si>
    <t>Discovery Service</t>
  </si>
  <si>
    <t>ERM</t>
  </si>
  <si>
    <t>Link Resolver</t>
  </si>
  <si>
    <t>Campus Name</t>
  </si>
  <si>
    <t>Total area in square meters</t>
  </si>
  <si>
    <t>Total square meters all campuses</t>
  </si>
  <si>
    <t>Total seats all campuses</t>
  </si>
  <si>
    <t>System will total automatically</t>
  </si>
  <si>
    <t>Fee $$ amount</t>
  </si>
  <si>
    <t>FTE Librarians</t>
  </si>
  <si>
    <t>Library Instruction</t>
  </si>
  <si>
    <t>Number of Participants at group presentations</t>
  </si>
  <si>
    <t>Number of Presentations to groups</t>
  </si>
  <si>
    <t>Circulation</t>
  </si>
  <si>
    <t>Reference Transactions</t>
  </si>
  <si>
    <t>Interlibrary loans received  (include all formats)</t>
  </si>
  <si>
    <t>Interlibrary loans sent (include all formats)</t>
  </si>
  <si>
    <t>Total hours open per week (Sept. - April)</t>
  </si>
  <si>
    <r>
      <t xml:space="preserve">Total open hours per week all campuses </t>
    </r>
    <r>
      <rPr>
        <b/>
        <sz val="8"/>
        <rFont val="Arial"/>
        <family val="2"/>
      </rPr>
      <t>(Sept.-April)</t>
    </r>
  </si>
  <si>
    <t>PAGE 27 to 28</t>
  </si>
  <si>
    <t>PAGE 29 to 48</t>
  </si>
  <si>
    <r>
      <rPr>
        <b/>
        <sz val="10"/>
        <color indexed="9"/>
        <rFont val="Arial"/>
        <family val="2"/>
      </rPr>
      <t>FTE Students:   NOTE - for sections a - f, this data has been completed for you</t>
    </r>
    <r>
      <rPr>
        <sz val="10"/>
        <color indexed="9"/>
        <rFont val="Arial"/>
        <family val="2"/>
      </rPr>
      <t xml:space="preserve"> based on the data supplied by the Ministry of Advanced Education</t>
    </r>
  </si>
  <si>
    <t xml:space="preserve">                                                                   11. LIBRARY AUTOMATED SYSTEMS</t>
  </si>
  <si>
    <t>Streaming Media</t>
  </si>
  <si>
    <t>NVIT</t>
  </si>
  <si>
    <t>NICOLA VALLEY INSTITUTE OF TECHNOLOGY</t>
  </si>
  <si>
    <t>k</t>
  </si>
  <si>
    <t>Is the ILS paid for from the Library budget? Y/N</t>
  </si>
  <si>
    <t>JIBC</t>
  </si>
  <si>
    <t>PAGE 2-25</t>
  </si>
  <si>
    <t>2015/16</t>
  </si>
  <si>
    <t>Special Funding Envelopes</t>
  </si>
  <si>
    <t>Collections</t>
  </si>
  <si>
    <t>a + b + c + d = e</t>
  </si>
  <si>
    <t>a + b + c = d</t>
  </si>
  <si>
    <t>Total Institutional Expenditures</t>
  </si>
  <si>
    <t>Digital Resource Use</t>
  </si>
  <si>
    <t xml:space="preserve">d </t>
  </si>
  <si>
    <t>j</t>
  </si>
  <si>
    <t>Article Downloads</t>
  </si>
  <si>
    <t>Ebook Section Downloads</t>
  </si>
  <si>
    <t>Total Digital Resource Use</t>
  </si>
  <si>
    <t>8. INSTITUTIONAL EXPENDITURES</t>
  </si>
  <si>
    <t>m)  Ref Transactions per FTE Student:  6a(iii)/3(f)</t>
  </si>
  <si>
    <t>n)  Number of Students Instructed per FTE Student:  6(b)/3(f)</t>
  </si>
  <si>
    <t>o)  Total Library Area per FTE Student:  9(e)/3(f)</t>
  </si>
  <si>
    <t>p)  Number of Seats per FTE Student:  9(f)/3(f)</t>
  </si>
  <si>
    <t>q)  Hours Open per FTE Personnel:  9(g)/4(f)</t>
  </si>
  <si>
    <t>c)  Electronic Titles per FTE Student:  5.2(d)/3(f)</t>
  </si>
  <si>
    <t>h)  FTE Students per FTE Library Personnel:  3(f)/4(f)</t>
  </si>
  <si>
    <t>a)  Vols per FTE Student:  5.1(d)/3(f)</t>
  </si>
  <si>
    <t>b)  Physical Subscriptions per FTE Student:  5.1(e)/3(f)</t>
  </si>
  <si>
    <t>d)  Collection Exp per FTE Student:  7(b)/3(f)</t>
  </si>
  <si>
    <t>e)  Library Exp per FTE Student:  7(e)/3(f)</t>
  </si>
  <si>
    <t>f)  Collection Exp as % of Library Exp.:  7(b)/7(e)</t>
  </si>
  <si>
    <t>g)  Library Exp as % of Institutional Budget: 7(e)/8</t>
  </si>
  <si>
    <t>i)  Direct Circulation per FTE Student:  6(g)/3(f)</t>
  </si>
  <si>
    <t>j)  Digital Resource Use per FTE:  6(f)/3(f)</t>
  </si>
  <si>
    <t>k)  Direct Circulation per Total Vols:  6(g)/5.1(d)</t>
  </si>
  <si>
    <t>l)  Total Library Exp per Circulation:  7(e)/6(g)</t>
  </si>
  <si>
    <t xml:space="preserve">Northwest Community College </t>
  </si>
  <si>
    <t>Melanie Wilke</t>
  </si>
  <si>
    <t>College</t>
  </si>
  <si>
    <t>No</t>
  </si>
  <si>
    <t>Y</t>
  </si>
  <si>
    <t>Terrace</t>
  </si>
  <si>
    <t>Prince Rupert</t>
  </si>
  <si>
    <t>Smithers</t>
  </si>
  <si>
    <t>SIRSI/Symphony</t>
  </si>
  <si>
    <t>Outlook</t>
  </si>
  <si>
    <t>Manual/Outlook</t>
  </si>
  <si>
    <t>EDS</t>
  </si>
  <si>
    <t>Royal Roads University Library</t>
  </si>
  <si>
    <t>Rosie Croft</t>
  </si>
  <si>
    <t>William Meredith</t>
  </si>
  <si>
    <t>N/A</t>
  </si>
  <si>
    <t>Royal Roads</t>
  </si>
  <si>
    <t>Worldshare Discovery / OCLC</t>
  </si>
  <si>
    <t>WorldCat</t>
  </si>
  <si>
    <t>VDX</t>
  </si>
  <si>
    <t>Northern Lights College</t>
  </si>
  <si>
    <t>Dawna Turcotte</t>
  </si>
  <si>
    <t>N/A see note</t>
  </si>
  <si>
    <t>Dawson Creek</t>
  </si>
  <si>
    <t>Fort St. John</t>
  </si>
  <si>
    <t>Fort Nelson</t>
  </si>
  <si>
    <t>Evergreen</t>
  </si>
  <si>
    <t>Vendors</t>
  </si>
  <si>
    <t>CUFTS</t>
  </si>
  <si>
    <t>GODOT</t>
  </si>
  <si>
    <t>University</t>
  </si>
  <si>
    <t>Vancouver Island University</t>
  </si>
  <si>
    <t>Ben Hyman</t>
  </si>
  <si>
    <t>Kathleen Reed</t>
  </si>
  <si>
    <t>Yes</t>
  </si>
  <si>
    <t>Nanaimo</t>
  </si>
  <si>
    <t>Cowichan</t>
  </si>
  <si>
    <t>Powell River</t>
  </si>
  <si>
    <t>Sirsi</t>
  </si>
  <si>
    <t>OCLC, Vendors</t>
  </si>
  <si>
    <t>Relais</t>
  </si>
  <si>
    <t>Summon</t>
  </si>
  <si>
    <t>Serial Solutions 360 Link</t>
  </si>
  <si>
    <t>Powell River campus was staffed 25 hr/week Sept-Dec, and 0 hrs/week Jan-Apr due to a retirement and an in-flux staffing model.</t>
  </si>
  <si>
    <t>University of the Fraser Valley</t>
  </si>
  <si>
    <t>Kim Isaac</t>
  </si>
  <si>
    <t>Abbotsford</t>
  </si>
  <si>
    <t>Chilliwack</t>
  </si>
  <si>
    <t>SirsiDynix Symphony</t>
  </si>
  <si>
    <t>OCLC, LC, Amicus, vendor records</t>
  </si>
  <si>
    <t>Relais, Outlook</t>
  </si>
  <si>
    <t>Ebsco Discovery Service</t>
  </si>
  <si>
    <t>CUFTS/Godot</t>
  </si>
  <si>
    <t>Selkirk College Library</t>
  </si>
  <si>
    <t>Gregg Currie</t>
  </si>
  <si>
    <t>Castlegar</t>
  </si>
  <si>
    <t>Silver King</t>
  </si>
  <si>
    <t>Tenth Street</t>
  </si>
  <si>
    <t>LC, LAC, Z39.50</t>
  </si>
  <si>
    <t>Ebsco Discovery</t>
  </si>
  <si>
    <t>Ebsco Full Text Finder</t>
  </si>
  <si>
    <t>Capilano University</t>
  </si>
  <si>
    <t>Grace Makarewicz</t>
  </si>
  <si>
    <t>Tania Alekson</t>
  </si>
  <si>
    <t>Academic</t>
  </si>
  <si>
    <t>North Vancouver</t>
  </si>
  <si>
    <t>Sierra (Innovative)</t>
  </si>
  <si>
    <t>LC, NLC, Z39.50</t>
  </si>
  <si>
    <t>Outlook Online, Titanfile</t>
  </si>
  <si>
    <t>EBSCO Discovery Service</t>
  </si>
  <si>
    <t>Kwantlen Polytechnic University Library (Coast Capital Savings Library)</t>
  </si>
  <si>
    <t>Todd Mundle</t>
  </si>
  <si>
    <t>Ann McBurnie</t>
  </si>
  <si>
    <t>CC</t>
  </si>
  <si>
    <t>Cloverdale</t>
  </si>
  <si>
    <t>Langley</t>
  </si>
  <si>
    <t>Richmond</t>
  </si>
  <si>
    <t>Surrey</t>
  </si>
  <si>
    <t>Sirsi Dynix Symphony</t>
  </si>
  <si>
    <t>LC, LAC, OCLC, Z39.50</t>
  </si>
  <si>
    <t>LibGuides</t>
  </si>
  <si>
    <t>360 Link (Ex Libris)</t>
  </si>
  <si>
    <t>College of the Rockies</t>
  </si>
  <si>
    <t>Shahida Rashid</t>
  </si>
  <si>
    <t>Cranbrook</t>
  </si>
  <si>
    <t>LC/OCLC/Outlook</t>
  </si>
  <si>
    <t>EDS(Ebsco)</t>
  </si>
  <si>
    <t>Ebsco Link Source</t>
  </si>
  <si>
    <t>University of British Columbia</t>
  </si>
  <si>
    <t>Melody Burton</t>
  </si>
  <si>
    <t>Jeremy Buhler</t>
  </si>
  <si>
    <t>Vancouver</t>
  </si>
  <si>
    <t>Okanagan</t>
  </si>
  <si>
    <t>Voyager</t>
  </si>
  <si>
    <t>OCLC</t>
  </si>
  <si>
    <t>ProQuest (SerialsSolutions)</t>
  </si>
  <si>
    <t>360 Link</t>
  </si>
  <si>
    <t>Figures include UBC Vancouver and UBC Okanagan campuses</t>
  </si>
  <si>
    <t>5. Change in physical collections counts reflects new counting method (based on MARC records instead of ILS item types).</t>
  </si>
  <si>
    <t>5.2.a.  Count of unique bibliographic records.  Includes open access and free titles when catalogued in the ILS.</t>
  </si>
  <si>
    <t xml:space="preserve">6.h. Partial count; in-library use is only recorded at selected branches </t>
  </si>
  <si>
    <t>7.a. Excludes wage subsidy for student employees (Work Learn program)</t>
  </si>
  <si>
    <t>9.c. Weekly open hours are the sum of hours at nine physical branches in Vancouver and two in Kelowna (Okanagan campus).</t>
  </si>
  <si>
    <t>Okanagan College</t>
  </si>
  <si>
    <t>Ross Tyner</t>
  </si>
  <si>
    <t>Kelowna</t>
  </si>
  <si>
    <t>Penticton</t>
  </si>
  <si>
    <t>Salmon Arm</t>
  </si>
  <si>
    <t>Vernon</t>
  </si>
  <si>
    <t>Voyager (Ex Libris)</t>
  </si>
  <si>
    <t>GOBI / OCLC</t>
  </si>
  <si>
    <t>Outlook / In-house database</t>
  </si>
  <si>
    <t>Quest University Canada Library</t>
  </si>
  <si>
    <t>Venessa Wallsten</t>
  </si>
  <si>
    <t>Quest University Canada</t>
  </si>
  <si>
    <t>Voyager (Endeavor)</t>
  </si>
  <si>
    <t>Library of Congress</t>
  </si>
  <si>
    <t>Manual</t>
  </si>
  <si>
    <t>North Island College</t>
  </si>
  <si>
    <t>Mary Anne Guenther</t>
  </si>
  <si>
    <t>M Guenther</t>
  </si>
  <si>
    <t>Comox Valley</t>
  </si>
  <si>
    <t>Campbell River</t>
  </si>
  <si>
    <t>Port Alberni</t>
  </si>
  <si>
    <t>Mt Waddington66</t>
  </si>
  <si>
    <t>SirsiDynix</t>
  </si>
  <si>
    <t>z39.50 targets</t>
  </si>
  <si>
    <t>OLOL</t>
  </si>
  <si>
    <t>Godot</t>
  </si>
  <si>
    <t>NC</t>
  </si>
  <si>
    <t>Data for direct circulation includes streaming video count.</t>
  </si>
  <si>
    <t>Justice Institute of British Columbia</t>
  </si>
  <si>
    <t>April Haddad</t>
  </si>
  <si>
    <t>Institute</t>
  </si>
  <si>
    <t>New Westminster</t>
  </si>
  <si>
    <t>SIRSIDynix</t>
  </si>
  <si>
    <t>Outlook, Docline, Amicus</t>
  </si>
  <si>
    <t>EDS (EBSCO)</t>
  </si>
  <si>
    <t>EBSCO Full Text Finder</t>
  </si>
  <si>
    <t>CUFTS/GODOT</t>
  </si>
  <si>
    <t>Douglas College Library</t>
  </si>
  <si>
    <t>Debbie Schachter</t>
  </si>
  <si>
    <t>Shelley Waldie</t>
  </si>
  <si>
    <t>Coquitlam</t>
  </si>
  <si>
    <t>Innovative (Sierra)</t>
  </si>
  <si>
    <t>OCLC, AG Canada, Amicus, LC</t>
  </si>
  <si>
    <t>Outlook Online</t>
  </si>
  <si>
    <t>EBSCO linksource</t>
  </si>
  <si>
    <t>N</t>
  </si>
  <si>
    <t>Langara College Library</t>
  </si>
  <si>
    <t>Patricia Cia</t>
  </si>
  <si>
    <t>Langara</t>
  </si>
  <si>
    <t>Innovative Interfaces Sierra</t>
  </si>
  <si>
    <t>Various Vendors, Z39.50 searching, origional cataloging</t>
  </si>
  <si>
    <t>Outlook, Amicus, TitanFile</t>
  </si>
  <si>
    <t>Innovative Interfaces Encore Duet</t>
  </si>
  <si>
    <t>EBSCO Full Text Finder + GODOT</t>
  </si>
  <si>
    <t xml:space="preserve">5.2. Collections - Electronic approx. number of titles as of 16Aug2017 </t>
  </si>
  <si>
    <t>Simon Fraser University Library</t>
  </si>
  <si>
    <t>Gwen Bird</t>
  </si>
  <si>
    <t>Angela Raasch &amp; Natalie Gick</t>
  </si>
  <si>
    <t>Bennett</t>
  </si>
  <si>
    <t>Belzberg</t>
  </si>
  <si>
    <t>III Millennium</t>
  </si>
  <si>
    <t>CUFTS ERM</t>
  </si>
  <si>
    <t>Surrey total area corrected. No actual change.</t>
  </si>
  <si>
    <t>Nicola Valley Institute of Technology</t>
  </si>
  <si>
    <t>Linda Epps</t>
  </si>
  <si>
    <t>Merritt</t>
  </si>
  <si>
    <t>Sitka Evergreen</t>
  </si>
  <si>
    <t>Z39.50</t>
  </si>
  <si>
    <t>EBSCO EDS</t>
  </si>
  <si>
    <t>Emily Carr University of Art and Design Library</t>
  </si>
  <si>
    <t>Suzanne Rackover</t>
  </si>
  <si>
    <t>Bookwhere</t>
  </si>
  <si>
    <t>Book Vendors</t>
  </si>
  <si>
    <t>Vancouver Community College</t>
  </si>
  <si>
    <t>Shirley Lew</t>
  </si>
  <si>
    <t>Broadway</t>
  </si>
  <si>
    <t>Downtown</t>
  </si>
  <si>
    <t>EBSCO Fulltext Finder</t>
  </si>
  <si>
    <t>Norma Marion Alloway Library</t>
  </si>
  <si>
    <t>Ted Goshulak</t>
  </si>
  <si>
    <t>Alloway Library</t>
  </si>
  <si>
    <t>EBSCO (EDS)</t>
  </si>
  <si>
    <t>EBSCO Link Source</t>
  </si>
  <si>
    <t>We have a second campus in Richmond, with no actual dedicated library space.</t>
  </si>
  <si>
    <t xml:space="preserve">Camosun </t>
  </si>
  <si>
    <t xml:space="preserve">Sybil Harrison </t>
  </si>
  <si>
    <t xml:space="preserve">No </t>
  </si>
  <si>
    <t>Lansdowne</t>
  </si>
  <si>
    <t xml:space="preserve">Interurban </t>
  </si>
  <si>
    <t>Sirsi/Dynix Symphony</t>
  </si>
  <si>
    <t>Coutts Oasis</t>
  </si>
  <si>
    <t xml:space="preserve">Outlook/CUFTS </t>
  </si>
  <si>
    <t xml:space="preserve">CUFTS </t>
  </si>
  <si>
    <t>James Rout</t>
  </si>
  <si>
    <t>Mei Young</t>
  </si>
  <si>
    <t>Burnaby</t>
  </si>
  <si>
    <t>BMC</t>
  </si>
  <si>
    <t>ATC</t>
  </si>
  <si>
    <t>Innovative Interfaces - Sierra</t>
  </si>
  <si>
    <t>College of New Caledonia</t>
  </si>
  <si>
    <t>Katherine Plett</t>
  </si>
  <si>
    <t>Prince George</t>
  </si>
  <si>
    <t>Outlook Online, Email</t>
  </si>
  <si>
    <t>Ebsco</t>
  </si>
  <si>
    <t>Thompson Rivers University</t>
  </si>
  <si>
    <t>Brenda Mathenia</t>
  </si>
  <si>
    <t>Peggy Lunn</t>
  </si>
  <si>
    <t>Kamloops</t>
  </si>
  <si>
    <t>Williams Lake</t>
  </si>
  <si>
    <t>YBP Library Services</t>
  </si>
  <si>
    <t>CORAL</t>
  </si>
  <si>
    <t>Main Library Collections: 1242373</t>
  </si>
  <si>
    <t>Subscriptions - 100,392 (March 2017 Year End,  YTD Total)</t>
  </si>
  <si>
    <t>E-resources - 1,031,338  (March 2017 Year End,  YTD Total)</t>
  </si>
  <si>
    <t>Books -  110,643 (March 2017 Year End,  YTD Total)</t>
  </si>
  <si>
    <t>Law Library Collections: 348540 (March 2017 Year End,  YTD Total)</t>
  </si>
  <si>
    <t>Subscriptions - 11,619 (March 2017 Year End,  YTD Total)</t>
  </si>
  <si>
    <t>E-resources - 177,682 (March 2017 Year End,  March 2017 YTD Actual)</t>
  </si>
  <si>
    <t>Books - 159,239 (March 2017 Year End,  YTD Total)</t>
  </si>
  <si>
    <t>University of Victoria</t>
  </si>
  <si>
    <t>Jonathan Bengtson</t>
  </si>
  <si>
    <t>In-In Po</t>
  </si>
  <si>
    <t>University of Northern British Columbia</t>
  </si>
  <si>
    <t>James MacDonald / Heather Empey</t>
  </si>
  <si>
    <t>Heather Empey</t>
  </si>
  <si>
    <t>Sharepoint</t>
  </si>
  <si>
    <t>Victoria</t>
  </si>
  <si>
    <t>Voyager / Ex Libris</t>
  </si>
  <si>
    <t>OCLC, Vendors, Serial Solutions</t>
  </si>
  <si>
    <t>OCLC / Relais</t>
  </si>
  <si>
    <t>Serial  Solutions, 360 Resource Manager</t>
  </si>
  <si>
    <t>Serial Solutions, 360 Link</t>
  </si>
  <si>
    <t>7a. using Current Year Actuals by position March2017 year end I calculate straight salary &amp; benefits for Non Law admin, faculty and support staff at $1,671,078. Law salaries &amp; benefits adds an additional $226,368 for a total salaries and benefits of $1,897,446.  Does not include auxiliary, OT or sick coverage costs</t>
  </si>
  <si>
    <t>3b. IPE factbook 2016/2017 - actual FTE</t>
  </si>
  <si>
    <t>3c-f. contact either IPE to see if they can provide.  If not I'll contact Matt Milovick next week.</t>
  </si>
  <si>
    <t>7b.</t>
  </si>
  <si>
    <t>7c. FAST: Library Capital Campaign March 2017 (Year End) Closing End Balance 1590913</t>
  </si>
  <si>
    <t>6d. 12% drop - may reflect publicists improved blocking of systematic downloads.</t>
  </si>
  <si>
    <t>6c. 20% increase due to an increase in programming in Student Learning Commons / Research Commons</t>
  </si>
  <si>
    <t>6b.  8% increase due to an increase in programming in Student Learning Commons / Research Commons</t>
  </si>
  <si>
    <t>6h. Have not used this feature, since we switched to Evergreen</t>
  </si>
  <si>
    <t>a1. Now includes Technology questions</t>
  </si>
  <si>
    <t>8a. The College acquired space from the DC Campus Library Storage/Equipment Room for non-library use</t>
  </si>
  <si>
    <t>6 (d,e,f). based on fiscal year, April-March</t>
  </si>
  <si>
    <t xml:space="preserve">3g. Faculty FTE was already higher in 2015/16 </t>
  </si>
  <si>
    <t>3h. Community Borrower cards are free for the following groups: VCC alumni, VCC employee retirees, students from other BC PSI, VCC waitlisted students.</t>
  </si>
  <si>
    <t>Outlook, Titanfile</t>
  </si>
  <si>
    <t xml:space="preserve">EBSCO </t>
  </si>
  <si>
    <t>EBSCO</t>
  </si>
  <si>
    <t xml:space="preserve">4f. 1 FTE for the Director is included in this count, however the director has significant responsibility beyond the library (Centre for Accessible Learning, Centre for Excellence in Teaching and Learning) </t>
  </si>
  <si>
    <t xml:space="preserve">4c.Other staff includes Writing Centre staff, Copyright Advisor and Assistant to Director </t>
  </si>
  <si>
    <t xml:space="preserve">6e. Ebook access statistics were not easily produced for this report; statistic will be provided next year </t>
  </si>
  <si>
    <t xml:space="preserve">6ai 6aii. New process for recording reference questions, and experienced some inconsistency in collecting statistics </t>
  </si>
  <si>
    <t>11. ILL, ERM and Link Resolver moving to EBSCO products as a result of thd end of the Researcher suite.  Changes started in 2016/17 and will be completed in 2017/18</t>
  </si>
  <si>
    <t>3g. FTE faculty information not available until mid September.</t>
  </si>
  <si>
    <t>5.1e. 36% drop - result of gradual drop over the last few years.  A recent data clean up project provided a more accurate count of periodicals.</t>
  </si>
  <si>
    <t>6I. Gate count is Terrace and Prince Rupert Campuses only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</si>
</sst>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000"/>
    <numFmt numFmtId="175" formatCode="#,##0.0_);[Red]\(#,##0.0\)"/>
    <numFmt numFmtId="176" formatCode="#,##0.0"/>
    <numFmt numFmtId="177" formatCode="#,##0.0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_);\(#,##0.0\)"/>
    <numFmt numFmtId="184" formatCode="[$-409]dddd\,\ mmmm\ dd\,\ yyyy"/>
    <numFmt numFmtId="185" formatCode="[$-409]h:mm:ss\ AM/PM"/>
    <numFmt numFmtId="186" formatCode="_(* #,##0.000_);_(* \(#,##0.000\);_(* &quot;-&quot;??_);_(@_)"/>
    <numFmt numFmtId="187" formatCode="_(* #,##0.0000_);_(* \(#,##0.0000\);_(* &quot;-&quot;??_);_(@_)"/>
    <numFmt numFmtId="188" formatCode="_(* #,##0.00000_);_(* \(#,##0.00000\);_(* &quot;-&quot;??_);_(@_)"/>
    <numFmt numFmtId="189" formatCode="_(* #,##0_);_(* \(#,##0\);_(* \-??_);_(@_)"/>
    <numFmt numFmtId="190" formatCode="_-* #,##0_-;\-* #,##0_-;_-* &quot;-&quot;??_-;_-@_-"/>
  </numFmts>
  <fonts count="73">
    <font>
      <sz val="10"/>
      <name val="Arial"/>
      <family val="0"/>
    </font>
    <font>
      <sz val="11"/>
      <color indexed="8"/>
      <name val="Calibri"/>
      <family val="2"/>
    </font>
    <font>
      <sz val="10"/>
      <color indexed="12"/>
      <name val="Arial"/>
      <family val="2"/>
    </font>
    <font>
      <b/>
      <sz val="10"/>
      <color indexed="12"/>
      <name val="Arial"/>
      <family val="2"/>
    </font>
    <font>
      <sz val="8"/>
      <name val="Arial"/>
      <family val="2"/>
    </font>
    <font>
      <b/>
      <sz val="10"/>
      <name val="Arial"/>
      <family val="2"/>
    </font>
    <font>
      <b/>
      <sz val="10"/>
      <color indexed="9"/>
      <name val="Arial"/>
      <family val="2"/>
    </font>
    <font>
      <b/>
      <sz val="8"/>
      <name val="Arial"/>
      <family val="2"/>
    </font>
    <font>
      <b/>
      <sz val="8"/>
      <color indexed="9"/>
      <name val="Arial"/>
      <family val="2"/>
    </font>
    <font>
      <b/>
      <sz val="12"/>
      <color indexed="9"/>
      <name val="Arial"/>
      <family val="2"/>
    </font>
    <font>
      <sz val="15"/>
      <name val="Arial"/>
      <family val="2"/>
    </font>
    <font>
      <sz val="15"/>
      <color indexed="9"/>
      <name val="Arial"/>
      <family val="2"/>
    </font>
    <font>
      <sz val="8"/>
      <name val="Tahoma"/>
      <family val="2"/>
    </font>
    <font>
      <b/>
      <sz val="8"/>
      <name val="Tahoma"/>
      <family val="2"/>
    </font>
    <font>
      <sz val="10"/>
      <name val="Tahoma"/>
      <family val="2"/>
    </font>
    <font>
      <sz val="10"/>
      <name val="Geneva"/>
      <family val="0"/>
    </font>
    <font>
      <sz val="9"/>
      <name val="Arial"/>
      <family val="2"/>
    </font>
    <font>
      <sz val="9"/>
      <name val="Tahoma"/>
      <family val="2"/>
    </font>
    <font>
      <b/>
      <sz val="9"/>
      <name val="Tahoma"/>
      <family val="2"/>
    </font>
    <font>
      <b/>
      <sz val="9"/>
      <name val="Arial"/>
      <family val="2"/>
    </font>
    <font>
      <u val="single"/>
      <sz val="9"/>
      <name val="Tahoma"/>
      <family val="2"/>
    </font>
    <font>
      <sz val="10"/>
      <color indexed="9"/>
      <name val="Arial"/>
      <family val="2"/>
    </font>
    <font>
      <sz val="7.5"/>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color indexed="9"/>
      <name val="Arial"/>
      <family val="2"/>
    </font>
    <font>
      <sz val="9.75"/>
      <color indexed="8"/>
      <name val="Arial"/>
      <family val="0"/>
    </font>
    <font>
      <b/>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000000"/>
      <name val="Arial"/>
      <family val="2"/>
    </font>
    <font>
      <sz val="10"/>
      <color theme="1"/>
      <name val="Arial"/>
      <family val="2"/>
    </font>
    <font>
      <b/>
      <sz val="10"/>
      <color theme="0"/>
      <name val="Arial"/>
      <family val="2"/>
    </font>
    <font>
      <sz val="11"/>
      <color rgb="FF000000"/>
      <name val="Calibri"/>
      <family val="2"/>
    </font>
    <font>
      <sz val="8"/>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CCFFFF"/>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rgb="FF808080"/>
        <bgColor indexed="64"/>
      </patternFill>
    </fill>
    <fill>
      <patternFill patternType="solid">
        <fgColor theme="1"/>
        <bgColor indexed="64"/>
      </patternFill>
    </fill>
    <fill>
      <patternFill patternType="solid">
        <fgColor indexed="27"/>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rgb="FFFFFFFF"/>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right/>
      <top style="medium"/>
      <bottom style="thin"/>
    </border>
    <border>
      <left/>
      <right style="medium"/>
      <top style="medium"/>
      <bottom style="thin"/>
    </border>
    <border>
      <left/>
      <right style="thin"/>
      <top style="medium"/>
      <bottom style="thin"/>
    </border>
    <border>
      <left style="thin"/>
      <right style="medium"/>
      <top style="medium"/>
      <bottom style="thin"/>
    </border>
    <border>
      <left style="medium"/>
      <right style="medium"/>
      <top style="thin"/>
      <bottom style="thin"/>
    </border>
    <border>
      <left/>
      <right/>
      <top style="thin"/>
      <bottom style="thin"/>
    </border>
    <border>
      <left/>
      <right style="medium"/>
      <top style="thin"/>
      <bottom style="thin"/>
    </border>
    <border>
      <left style="medium"/>
      <right style="medium"/>
      <top style="thin"/>
      <bottom style="medium"/>
    </border>
    <border>
      <left/>
      <right/>
      <top style="thin"/>
      <bottom style="medium"/>
    </border>
    <border>
      <left/>
      <right style="medium"/>
      <top style="thin"/>
      <bottom style="medium"/>
    </border>
    <border>
      <left style="thin"/>
      <right style="thin"/>
      <top/>
      <bottom style="thin"/>
    </border>
    <border>
      <left/>
      <right style="thin"/>
      <top style="thin"/>
      <bottom style="thin"/>
    </border>
    <border>
      <left style="thin"/>
      <right style="thick"/>
      <top style="thin"/>
      <bottom style="thin"/>
    </border>
    <border>
      <left style="thin"/>
      <right/>
      <top style="thin"/>
      <bottom style="thin"/>
    </border>
    <border>
      <left style="thin"/>
      <right style="thin"/>
      <top style="thin"/>
      <bottom/>
    </border>
    <border>
      <left/>
      <right style="medium"/>
      <top>
        <color indexed="63"/>
      </top>
      <bottom style="thin"/>
    </border>
    <border>
      <left style="thin"/>
      <right style="thin"/>
      <top/>
      <bottom/>
    </border>
    <border>
      <left>
        <color indexed="63"/>
      </left>
      <right style="medium"/>
      <top>
        <color indexed="63"/>
      </top>
      <bottom>
        <color indexed="63"/>
      </bottom>
    </border>
    <border>
      <left style="thin"/>
      <right style="thin"/>
      <top style="thin">
        <color indexed="55"/>
      </top>
      <bottom style="thin">
        <color indexed="55"/>
      </bottom>
    </border>
    <border>
      <left style="thin">
        <color indexed="55"/>
      </left>
      <right style="thin">
        <color indexed="55"/>
      </right>
      <top style="thin">
        <color indexed="55"/>
      </top>
      <bottom style="thin">
        <color indexed="55"/>
      </bottom>
    </border>
    <border>
      <left style="thin"/>
      <right style="medium"/>
      <top/>
      <bottom style="thin"/>
    </border>
    <border>
      <left style="medium"/>
      <right style="thin"/>
      <top style="thin"/>
      <bottom style="thin"/>
    </border>
    <border>
      <left>
        <color indexed="63"/>
      </left>
      <right style="thin"/>
      <top/>
      <bottom style="thin"/>
    </border>
    <border>
      <left style="thin"/>
      <right style="medium"/>
      <top style="thin"/>
      <bottom style="thin"/>
    </border>
    <border>
      <left style="thick"/>
      <right style="thin"/>
      <top style="thin"/>
      <bottom style="thin"/>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right style="thin"/>
      <top style="thin">
        <color indexed="55"/>
      </top>
      <bottom style="thin">
        <color indexed="55"/>
      </bottom>
    </border>
    <border>
      <left/>
      <right>
        <color indexed="63"/>
      </right>
      <top style="thin">
        <color indexed="55"/>
      </top>
      <bottom style="thin">
        <color indexed="55"/>
      </bottom>
    </border>
    <border>
      <left/>
      <right style="thin"/>
      <top/>
      <bottom/>
    </border>
    <border>
      <left style="medium"/>
      <right>
        <color indexed="63"/>
      </right>
      <top style="thin"/>
      <bottom style="thin"/>
    </border>
    <border>
      <left>
        <color indexed="63"/>
      </left>
      <right style="thick"/>
      <top style="thin"/>
      <bottom style="thin"/>
    </border>
    <border>
      <left style="thick"/>
      <right>
        <color indexed="63"/>
      </right>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0" fontId="15" fillId="0" borderId="0" applyFont="0" applyFill="0" applyBorder="0" applyAlignment="0" applyProtection="0"/>
    <xf numFmtId="171" fontId="47"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47" fillId="0" borderId="0">
      <alignment/>
      <protection/>
    </xf>
    <xf numFmtId="0" fontId="1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74">
    <xf numFmtId="0" fontId="0" fillId="0" borderId="0" xfId="0" applyAlignment="1">
      <alignment/>
    </xf>
    <xf numFmtId="0" fontId="4" fillId="0" borderId="0" xfId="0" applyFont="1" applyAlignment="1">
      <alignment/>
    </xf>
    <xf numFmtId="0" fontId="8" fillId="33" borderId="10" xfId="0" applyFont="1" applyFill="1" applyBorder="1" applyAlignment="1">
      <alignment horizontal="center"/>
    </xf>
    <xf numFmtId="43" fontId="6" fillId="33" borderId="10" xfId="42" applyFont="1" applyFill="1" applyBorder="1" applyAlignment="1">
      <alignment horizontal="center"/>
    </xf>
    <xf numFmtId="0" fontId="0" fillId="0" borderId="0" xfId="0" applyAlignment="1">
      <alignment horizontal="centerContinuous"/>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0" fillId="0" borderId="0" xfId="0" applyFont="1" applyAlignment="1">
      <alignment/>
    </xf>
    <xf numFmtId="0" fontId="10" fillId="0" borderId="0" xfId="0" applyFont="1" applyAlignment="1">
      <alignment horizontal="center"/>
    </xf>
    <xf numFmtId="43" fontId="6" fillId="33" borderId="22" xfId="42" applyFont="1" applyFill="1" applyBorder="1" applyAlignment="1">
      <alignment horizontal="center"/>
    </xf>
    <xf numFmtId="0" fontId="0" fillId="0" borderId="0" xfId="0" applyFill="1" applyBorder="1" applyAlignment="1">
      <alignment/>
    </xf>
    <xf numFmtId="0" fontId="4" fillId="0" borderId="0" xfId="0" applyFont="1" applyBorder="1" applyAlignment="1">
      <alignment/>
    </xf>
    <xf numFmtId="43" fontId="0" fillId="0" borderId="10" xfId="42" applyFont="1" applyFill="1" applyBorder="1" applyAlignment="1">
      <alignment/>
    </xf>
    <xf numFmtId="43" fontId="6" fillId="33" borderId="23" xfId="42" applyFont="1" applyFill="1" applyBorder="1" applyAlignment="1">
      <alignment horizontal="center"/>
    </xf>
    <xf numFmtId="172" fontId="0" fillId="0" borderId="24" xfId="42" applyNumberFormat="1" applyFont="1" applyFill="1" applyBorder="1" applyAlignment="1">
      <alignment wrapText="1"/>
    </xf>
    <xf numFmtId="43" fontId="0" fillId="34" borderId="10" xfId="42" applyFont="1" applyFill="1" applyBorder="1" applyAlignment="1">
      <alignment horizontal="center" wrapText="1"/>
    </xf>
    <xf numFmtId="43" fontId="5" fillId="34" borderId="10" xfId="42" applyFont="1" applyFill="1" applyBorder="1" applyAlignment="1">
      <alignment horizontal="center" wrapText="1"/>
    </xf>
    <xf numFmtId="43" fontId="0" fillId="34" borderId="10" xfId="42" applyFont="1" applyFill="1" applyBorder="1" applyAlignment="1">
      <alignment horizontal="center" wrapText="1"/>
    </xf>
    <xf numFmtId="43" fontId="0" fillId="0" borderId="23" xfId="42" applyFont="1" applyFill="1" applyBorder="1" applyAlignment="1">
      <alignment/>
    </xf>
    <xf numFmtId="43" fontId="0" fillId="34" borderId="23" xfId="42" applyFont="1" applyFill="1" applyBorder="1" applyAlignment="1">
      <alignment horizontal="center" wrapText="1"/>
    </xf>
    <xf numFmtId="172" fontId="0" fillId="0" borderId="10" xfId="42" applyNumberFormat="1" applyFont="1" applyFill="1" applyBorder="1" applyAlignment="1">
      <alignment/>
    </xf>
    <xf numFmtId="172" fontId="0" fillId="0" borderId="25" xfId="42" applyNumberFormat="1" applyFont="1" applyFill="1" applyBorder="1" applyAlignment="1">
      <alignment/>
    </xf>
    <xf numFmtId="172" fontId="0" fillId="0" borderId="24" xfId="42" applyNumberFormat="1" applyFont="1" applyFill="1" applyBorder="1" applyAlignment="1">
      <alignment horizontal="left" indent="1"/>
    </xf>
    <xf numFmtId="172" fontId="0" fillId="0" borderId="23" xfId="42" applyNumberFormat="1" applyFont="1" applyFill="1" applyBorder="1" applyAlignment="1">
      <alignment/>
    </xf>
    <xf numFmtId="172" fontId="0" fillId="0" borderId="25" xfId="42" applyNumberFormat="1" applyFont="1" applyFill="1" applyBorder="1" applyAlignment="1">
      <alignment horizontal="right"/>
    </xf>
    <xf numFmtId="43" fontId="0" fillId="35" borderId="10" xfId="42" applyFont="1" applyFill="1" applyBorder="1" applyAlignment="1">
      <alignment/>
    </xf>
    <xf numFmtId="0" fontId="19" fillId="36" borderId="10" xfId="0" applyFont="1" applyFill="1" applyBorder="1" applyAlignment="1">
      <alignment/>
    </xf>
    <xf numFmtId="0" fontId="19" fillId="0" borderId="10" xfId="0" applyFont="1" applyFill="1" applyBorder="1" applyAlignment="1">
      <alignment/>
    </xf>
    <xf numFmtId="2" fontId="16" fillId="36" borderId="10" xfId="0" applyNumberFormat="1" applyFont="1" applyFill="1" applyBorder="1" applyAlignment="1">
      <alignment horizontal="center"/>
    </xf>
    <xf numFmtId="2" fontId="16" fillId="36" borderId="25" xfId="0" applyNumberFormat="1" applyFont="1" applyFill="1" applyBorder="1" applyAlignment="1">
      <alignment horizontal="center"/>
    </xf>
    <xf numFmtId="2" fontId="16" fillId="36" borderId="23" xfId="0" applyNumberFormat="1" applyFont="1" applyFill="1" applyBorder="1" applyAlignment="1">
      <alignment horizontal="center"/>
    </xf>
    <xf numFmtId="10" fontId="16" fillId="36" borderId="10" xfId="67" applyNumberFormat="1" applyFont="1" applyFill="1" applyBorder="1" applyAlignment="1">
      <alignment horizontal="center"/>
    </xf>
    <xf numFmtId="10" fontId="16" fillId="36" borderId="25" xfId="67" applyNumberFormat="1" applyFont="1" applyFill="1" applyBorder="1" applyAlignment="1">
      <alignment horizontal="center"/>
    </xf>
    <xf numFmtId="172" fontId="0" fillId="0" borderId="10" xfId="42" applyNumberFormat="1" applyFont="1" applyBorder="1" applyAlignment="1">
      <alignment/>
    </xf>
    <xf numFmtId="0" fontId="19" fillId="37" borderId="10" xfId="0" applyFont="1" applyFill="1" applyBorder="1" applyAlignment="1">
      <alignment/>
    </xf>
    <xf numFmtId="0" fontId="19" fillId="35" borderId="10" xfId="0" applyFont="1" applyFill="1" applyBorder="1" applyAlignment="1">
      <alignment/>
    </xf>
    <xf numFmtId="0" fontId="0" fillId="0" borderId="0" xfId="0" applyAlignment="1">
      <alignment vertical="top"/>
    </xf>
    <xf numFmtId="0" fontId="5" fillId="0" borderId="0" xfId="0" applyFont="1" applyAlignment="1">
      <alignment vertical="top"/>
    </xf>
    <xf numFmtId="0" fontId="0" fillId="0" borderId="0" xfId="0" applyFont="1" applyAlignment="1">
      <alignment horizontal="left"/>
    </xf>
    <xf numFmtId="0" fontId="0" fillId="0" borderId="0" xfId="62" applyAlignment="1">
      <alignment horizontal="left"/>
      <protection/>
    </xf>
    <xf numFmtId="0" fontId="0" fillId="0" borderId="16" xfId="0" applyFont="1" applyBorder="1" applyAlignment="1">
      <alignment/>
    </xf>
    <xf numFmtId="43" fontId="67" fillId="38" borderId="23" xfId="42" applyFont="1" applyFill="1" applyBorder="1" applyAlignment="1">
      <alignment horizontal="left" wrapText="1"/>
    </xf>
    <xf numFmtId="43" fontId="5" fillId="36" borderId="17" xfId="42" applyFont="1" applyFill="1" applyBorder="1" applyAlignment="1">
      <alignment horizontal="center" wrapText="1"/>
    </xf>
    <xf numFmtId="43" fontId="5" fillId="33" borderId="10" xfId="42" applyFont="1" applyFill="1" applyBorder="1" applyAlignment="1">
      <alignment horizontal="center"/>
    </xf>
    <xf numFmtId="43" fontId="0" fillId="0" borderId="0" xfId="42" applyFont="1" applyFill="1" applyBorder="1" applyAlignment="1">
      <alignment/>
    </xf>
    <xf numFmtId="43" fontId="3" fillId="0" borderId="0" xfId="42" applyFont="1" applyFill="1" applyBorder="1" applyAlignment="1">
      <alignment/>
    </xf>
    <xf numFmtId="43" fontId="2" fillId="0" borderId="0" xfId="42" applyFont="1" applyFill="1" applyBorder="1" applyAlignment="1">
      <alignment/>
    </xf>
    <xf numFmtId="43" fontId="0" fillId="0" borderId="0" xfId="42" applyFont="1" applyFill="1" applyBorder="1" applyAlignment="1">
      <alignment/>
    </xf>
    <xf numFmtId="43" fontId="5" fillId="0" borderId="0" xfId="42" applyFont="1" applyFill="1" applyBorder="1" applyAlignment="1">
      <alignment/>
    </xf>
    <xf numFmtId="43" fontId="0" fillId="39" borderId="25" xfId="42" applyFont="1" applyFill="1" applyBorder="1" applyAlignment="1">
      <alignment wrapText="1"/>
    </xf>
    <xf numFmtId="43" fontId="0" fillId="39" borderId="10" xfId="42" applyFont="1" applyFill="1" applyBorder="1" applyAlignment="1">
      <alignment wrapText="1"/>
    </xf>
    <xf numFmtId="0" fontId="19" fillId="37" borderId="26" xfId="0" applyFont="1" applyFill="1" applyBorder="1" applyAlignment="1">
      <alignment/>
    </xf>
    <xf numFmtId="0" fontId="7" fillId="0" borderId="0" xfId="0" applyFont="1" applyFill="1" applyBorder="1" applyAlignment="1">
      <alignment/>
    </xf>
    <xf numFmtId="2" fontId="4" fillId="0" borderId="0" xfId="0" applyNumberFormat="1" applyFont="1" applyFill="1" applyBorder="1" applyAlignment="1">
      <alignment horizontal="center" textRotation="90"/>
    </xf>
    <xf numFmtId="9" fontId="4" fillId="0" borderId="0" xfId="67" applyFont="1" applyFill="1" applyBorder="1" applyAlignment="1">
      <alignment horizontal="center" textRotation="90"/>
    </xf>
    <xf numFmtId="172" fontId="4" fillId="0" borderId="0" xfId="0" applyNumberFormat="1" applyFont="1" applyFill="1" applyBorder="1" applyAlignment="1">
      <alignment horizontal="center" textRotation="90"/>
    </xf>
    <xf numFmtId="2" fontId="4" fillId="0" borderId="0" xfId="0" applyNumberFormat="1" applyFont="1" applyFill="1" applyBorder="1" applyAlignment="1">
      <alignment horizontal="right" textRotation="90"/>
    </xf>
    <xf numFmtId="0" fontId="19" fillId="40" borderId="10" xfId="0" applyFont="1" applyFill="1" applyBorder="1" applyAlignment="1">
      <alignment horizontal="left"/>
    </xf>
    <xf numFmtId="43" fontId="0" fillId="0" borderId="25" xfId="42" applyFont="1" applyFill="1" applyBorder="1" applyAlignment="1">
      <alignment horizontal="center" wrapText="1"/>
    </xf>
    <xf numFmtId="43" fontId="5" fillId="39" borderId="10" xfId="42" applyFont="1" applyFill="1" applyBorder="1" applyAlignment="1">
      <alignment horizontal="center" wrapText="1"/>
    </xf>
    <xf numFmtId="43" fontId="5" fillId="36" borderId="25" xfId="42" applyFont="1" applyFill="1" applyBorder="1" applyAlignment="1">
      <alignment horizontal="center" wrapText="1"/>
    </xf>
    <xf numFmtId="43" fontId="5" fillId="0" borderId="23" xfId="42" applyFont="1" applyFill="1" applyBorder="1" applyAlignment="1">
      <alignment horizontal="left" wrapText="1"/>
    </xf>
    <xf numFmtId="43" fontId="0" fillId="41" borderId="25" xfId="42" applyFont="1" applyFill="1" applyBorder="1" applyAlignment="1">
      <alignment horizontal="center" wrapText="1"/>
    </xf>
    <xf numFmtId="43" fontId="0" fillId="0" borderId="0" xfId="42" applyFont="1" applyFill="1" applyBorder="1" applyAlignment="1">
      <alignment horizontal="center" wrapText="1"/>
    </xf>
    <xf numFmtId="43" fontId="6" fillId="33" borderId="22" xfId="42" applyFont="1" applyFill="1" applyBorder="1" applyAlignment="1">
      <alignment horizontal="center" wrapText="1"/>
    </xf>
    <xf numFmtId="43" fontId="6" fillId="33" borderId="27" xfId="42" applyFont="1" applyFill="1" applyBorder="1" applyAlignment="1">
      <alignment horizontal="center"/>
    </xf>
    <xf numFmtId="43" fontId="5" fillId="39" borderId="10" xfId="42" applyFont="1" applyFill="1" applyBorder="1" applyAlignment="1">
      <alignment horizontal="center"/>
    </xf>
    <xf numFmtId="43" fontId="6" fillId="33" borderId="10" xfId="42" applyFont="1" applyFill="1" applyBorder="1" applyAlignment="1">
      <alignment horizontal="center" wrapText="1"/>
    </xf>
    <xf numFmtId="43" fontId="6" fillId="41" borderId="10" xfId="42" applyFont="1" applyFill="1" applyBorder="1" applyAlignment="1">
      <alignment horizontal="center"/>
    </xf>
    <xf numFmtId="43" fontId="6" fillId="41" borderId="25" xfId="42" applyFont="1" applyFill="1" applyBorder="1" applyAlignment="1">
      <alignment horizontal="center"/>
    </xf>
    <xf numFmtId="43" fontId="6" fillId="0" borderId="0" xfId="42" applyFont="1" applyFill="1" applyBorder="1" applyAlignment="1">
      <alignment horizontal="center"/>
    </xf>
    <xf numFmtId="43" fontId="6" fillId="33" borderId="18" xfId="42" applyFont="1" applyFill="1" applyBorder="1" applyAlignment="1">
      <alignment horizontal="center"/>
    </xf>
    <xf numFmtId="43" fontId="5" fillId="39" borderId="23" xfId="42" applyFont="1" applyFill="1" applyBorder="1" applyAlignment="1">
      <alignment horizontal="center"/>
    </xf>
    <xf numFmtId="43" fontId="6" fillId="38" borderId="10" xfId="42" applyFont="1" applyFill="1" applyBorder="1" applyAlignment="1">
      <alignment horizontal="center"/>
    </xf>
    <xf numFmtId="43" fontId="6" fillId="33" borderId="26" xfId="42" applyFont="1" applyFill="1" applyBorder="1" applyAlignment="1">
      <alignment horizontal="center"/>
    </xf>
    <xf numFmtId="43" fontId="6" fillId="41" borderId="26" xfId="42" applyFont="1" applyFill="1" applyBorder="1" applyAlignment="1">
      <alignment horizontal="center"/>
    </xf>
    <xf numFmtId="43" fontId="0" fillId="34" borderId="10" xfId="42" applyFont="1" applyFill="1" applyBorder="1" applyAlignment="1">
      <alignment horizontal="left"/>
    </xf>
    <xf numFmtId="43" fontId="5" fillId="34" borderId="10" xfId="42" applyFont="1" applyFill="1" applyBorder="1" applyAlignment="1">
      <alignment horizontal="left"/>
    </xf>
    <xf numFmtId="43" fontId="0" fillId="34" borderId="10" xfId="42" applyFont="1" applyFill="1" applyBorder="1" applyAlignment="1">
      <alignment horizontal="left" wrapText="1"/>
    </xf>
    <xf numFmtId="43" fontId="0" fillId="34" borderId="10" xfId="42" applyFont="1" applyFill="1" applyBorder="1" applyAlignment="1">
      <alignment horizontal="left"/>
    </xf>
    <xf numFmtId="43" fontId="0" fillId="34" borderId="18" xfId="42" applyFont="1" applyFill="1" applyBorder="1" applyAlignment="1">
      <alignment horizontal="left" wrapText="1"/>
    </xf>
    <xf numFmtId="43" fontId="0" fillId="34" borderId="10" xfId="42" applyFont="1" applyFill="1" applyBorder="1" applyAlignment="1">
      <alignment horizontal="center" wrapText="1"/>
    </xf>
    <xf numFmtId="43" fontId="0" fillId="34" borderId="10" xfId="42" applyFont="1" applyFill="1" applyBorder="1" applyAlignment="1">
      <alignment horizontal="center" wrapText="1"/>
    </xf>
    <xf numFmtId="43" fontId="5" fillId="42" borderId="10" xfId="42" applyFont="1" applyFill="1" applyBorder="1" applyAlignment="1">
      <alignment horizontal="center" wrapText="1"/>
    </xf>
    <xf numFmtId="43" fontId="0" fillId="42" borderId="10" xfId="42" applyFont="1" applyFill="1" applyBorder="1" applyAlignment="1">
      <alignment horizontal="center" wrapText="1"/>
    </xf>
    <xf numFmtId="43" fontId="0" fillId="42" borderId="10" xfId="42" applyFont="1" applyFill="1" applyBorder="1" applyAlignment="1">
      <alignment horizontal="center" wrapText="1"/>
    </xf>
    <xf numFmtId="43" fontId="5" fillId="42" borderId="23" xfId="42" applyFont="1" applyFill="1" applyBorder="1" applyAlignment="1">
      <alignment horizontal="center" wrapText="1"/>
    </xf>
    <xf numFmtId="43" fontId="0" fillId="0" borderId="0" xfId="42" applyFont="1" applyFill="1" applyBorder="1" applyAlignment="1">
      <alignment horizontal="left"/>
    </xf>
    <xf numFmtId="43" fontId="0" fillId="0" borderId="10" xfId="42" applyFont="1" applyBorder="1" applyAlignment="1">
      <alignment/>
    </xf>
    <xf numFmtId="43" fontId="5" fillId="0" borderId="10" xfId="42" applyFont="1" applyFill="1" applyBorder="1" applyAlignment="1">
      <alignment/>
    </xf>
    <xf numFmtId="43" fontId="0" fillId="43" borderId="10" xfId="42" applyFont="1" applyFill="1" applyBorder="1" applyAlignment="1">
      <alignment wrapText="1"/>
    </xf>
    <xf numFmtId="43" fontId="0" fillId="43" borderId="10" xfId="42" applyFont="1" applyFill="1" applyBorder="1" applyAlignment="1">
      <alignment/>
    </xf>
    <xf numFmtId="43" fontId="0" fillId="0" borderId="18" xfId="42" applyFont="1" applyBorder="1" applyAlignment="1">
      <alignment/>
    </xf>
    <xf numFmtId="43" fontId="0" fillId="0" borderId="10" xfId="42" applyFont="1" applyFill="1" applyBorder="1" applyAlignment="1">
      <alignment horizontal="center"/>
    </xf>
    <xf numFmtId="43" fontId="0" fillId="35" borderId="23" xfId="42" applyFont="1" applyFill="1" applyBorder="1" applyAlignment="1">
      <alignment/>
    </xf>
    <xf numFmtId="43" fontId="0" fillId="0" borderId="10" xfId="42" applyFont="1" applyFill="1" applyBorder="1" applyAlignment="1">
      <alignment wrapText="1"/>
    </xf>
    <xf numFmtId="43" fontId="0" fillId="0" borderId="10" xfId="42" applyFont="1" applyBorder="1" applyAlignment="1">
      <alignment wrapText="1"/>
    </xf>
    <xf numFmtId="43" fontId="0" fillId="0" borderId="23" xfId="42" applyFont="1" applyBorder="1" applyAlignment="1">
      <alignment wrapText="1"/>
    </xf>
    <xf numFmtId="43" fontId="0" fillId="41" borderId="23" xfId="42" applyFont="1" applyFill="1" applyBorder="1" applyAlignment="1">
      <alignment/>
    </xf>
    <xf numFmtId="43" fontId="22" fillId="0" borderId="10" xfId="42" applyFont="1" applyBorder="1" applyAlignment="1">
      <alignment horizontal="center"/>
    </xf>
    <xf numFmtId="43" fontId="0" fillId="41" borderId="25" xfId="42" applyFont="1" applyFill="1" applyBorder="1" applyAlignment="1">
      <alignment/>
    </xf>
    <xf numFmtId="43" fontId="5" fillId="0" borderId="10" xfId="42" applyFont="1" applyBorder="1" applyAlignment="1">
      <alignment/>
    </xf>
    <xf numFmtId="43" fontId="0" fillId="0" borderId="18" xfId="42" applyFont="1" applyFill="1" applyBorder="1" applyAlignment="1">
      <alignment/>
    </xf>
    <xf numFmtId="43" fontId="0" fillId="39" borderId="10" xfId="42" applyFont="1" applyFill="1" applyBorder="1" applyAlignment="1">
      <alignment/>
    </xf>
    <xf numFmtId="43" fontId="0" fillId="0" borderId="0" xfId="42" applyFont="1" applyAlignment="1">
      <alignment/>
    </xf>
    <xf numFmtId="43" fontId="0" fillId="0" borderId="10" xfId="42" applyFont="1" applyBorder="1" applyAlignment="1">
      <alignment/>
    </xf>
    <xf numFmtId="43" fontId="0" fillId="0" borderId="22" xfId="42" applyFont="1" applyFill="1" applyBorder="1" applyAlignment="1">
      <alignment wrapText="1"/>
    </xf>
    <xf numFmtId="43" fontId="68" fillId="44" borderId="28" xfId="42" applyFont="1" applyFill="1" applyBorder="1" applyAlignment="1">
      <alignment horizontal="right" wrapText="1"/>
    </xf>
    <xf numFmtId="43" fontId="0" fillId="0" borderId="0" xfId="42" applyFont="1" applyBorder="1" applyAlignment="1">
      <alignment/>
    </xf>
    <xf numFmtId="43" fontId="0" fillId="0" borderId="10" xfId="42" applyFont="1" applyFill="1" applyBorder="1" applyAlignment="1">
      <alignment horizontal="center"/>
    </xf>
    <xf numFmtId="43" fontId="0" fillId="0" borderId="10" xfId="42" applyFont="1" applyFill="1" applyBorder="1" applyAlignment="1">
      <alignment/>
    </xf>
    <xf numFmtId="43" fontId="0" fillId="0" borderId="23" xfId="42" applyFont="1" applyFill="1" applyBorder="1" applyAlignment="1">
      <alignment/>
    </xf>
    <xf numFmtId="43" fontId="0" fillId="0" borderId="10" xfId="42" applyFont="1" applyFill="1" applyBorder="1" applyAlignment="1">
      <alignment wrapText="1"/>
    </xf>
    <xf numFmtId="43" fontId="0" fillId="0" borderId="18" xfId="42" applyFont="1" applyBorder="1" applyAlignment="1">
      <alignment wrapText="1"/>
    </xf>
    <xf numFmtId="43" fontId="0" fillId="0" borderId="10" xfId="42" applyFont="1" applyFill="1" applyBorder="1" applyAlignment="1">
      <alignment horizontal="center" wrapText="1"/>
    </xf>
    <xf numFmtId="43" fontId="0" fillId="0" borderId="18" xfId="42" applyFont="1" applyFill="1" applyBorder="1" applyAlignment="1">
      <alignment wrapText="1"/>
    </xf>
    <xf numFmtId="43" fontId="0" fillId="0" borderId="10" xfId="42" applyFont="1" applyFill="1" applyBorder="1" applyAlignment="1">
      <alignment/>
    </xf>
    <xf numFmtId="43" fontId="0" fillId="0" borderId="10" xfId="42" applyFont="1" applyBorder="1" applyAlignment="1">
      <alignment horizontal="center"/>
    </xf>
    <xf numFmtId="43" fontId="69" fillId="0" borderId="10" xfId="42" applyFont="1" applyBorder="1" applyAlignment="1">
      <alignment wrapText="1"/>
    </xf>
    <xf numFmtId="43" fontId="69" fillId="0" borderId="0" xfId="42" applyFont="1" applyBorder="1" applyAlignment="1">
      <alignment wrapText="1"/>
    </xf>
    <xf numFmtId="43" fontId="14" fillId="0" borderId="0" xfId="42" applyFont="1" applyAlignment="1">
      <alignment/>
    </xf>
    <xf numFmtId="43" fontId="0" fillId="43" borderId="10" xfId="42" applyFont="1" applyFill="1" applyBorder="1" applyAlignment="1">
      <alignment horizontal="left" wrapText="1"/>
    </xf>
    <xf numFmtId="43" fontId="0" fillId="0" borderId="29" xfId="42" applyFont="1" applyBorder="1" applyAlignment="1">
      <alignment/>
    </xf>
    <xf numFmtId="43" fontId="5" fillId="45" borderId="10" xfId="42" applyFont="1" applyFill="1" applyBorder="1" applyAlignment="1">
      <alignment/>
    </xf>
    <xf numFmtId="43" fontId="0" fillId="0" borderId="0" xfId="42" applyFont="1" applyBorder="1" applyAlignment="1">
      <alignment horizontal="right"/>
    </xf>
    <xf numFmtId="43" fontId="0" fillId="0" borderId="10" xfId="42" applyFont="1" applyBorder="1" applyAlignment="1">
      <alignment wrapText="1"/>
    </xf>
    <xf numFmtId="43" fontId="0" fillId="35" borderId="30" xfId="42" applyFont="1" applyFill="1" applyBorder="1" applyAlignment="1">
      <alignment/>
    </xf>
    <xf numFmtId="43" fontId="0" fillId="35" borderId="31" xfId="42" applyFont="1" applyFill="1" applyBorder="1" applyAlignment="1">
      <alignment horizontal="right"/>
    </xf>
    <xf numFmtId="43" fontId="0" fillId="35" borderId="0" xfId="42" applyFont="1" applyFill="1" applyBorder="1" applyAlignment="1">
      <alignment/>
    </xf>
    <xf numFmtId="43" fontId="0" fillId="35" borderId="10" xfId="42" applyFont="1" applyFill="1" applyBorder="1" applyAlignment="1">
      <alignment horizontal="center"/>
    </xf>
    <xf numFmtId="43" fontId="0" fillId="35" borderId="10" xfId="42" applyFont="1" applyFill="1" applyBorder="1" applyAlignment="1">
      <alignment wrapText="1"/>
    </xf>
    <xf numFmtId="43" fontId="0" fillId="35" borderId="10" xfId="42" applyFont="1" applyFill="1" applyBorder="1" applyAlignment="1">
      <alignment wrapText="1"/>
    </xf>
    <xf numFmtId="43" fontId="0" fillId="0" borderId="0" xfId="42" applyFont="1" applyFill="1" applyBorder="1" applyAlignment="1">
      <alignment wrapText="1"/>
    </xf>
    <xf numFmtId="43" fontId="0" fillId="0" borderId="0" xfId="42" applyFont="1" applyFill="1" applyBorder="1" applyAlignment="1">
      <alignment horizontal="center" textRotation="90"/>
    </xf>
    <xf numFmtId="43" fontId="0" fillId="0" borderId="0" xfId="42" applyFont="1" applyFill="1" applyBorder="1" applyAlignment="1">
      <alignment horizontal="right" textRotation="90"/>
    </xf>
    <xf numFmtId="43" fontId="0" fillId="41" borderId="0" xfId="42" applyFont="1" applyFill="1" applyBorder="1" applyAlignment="1">
      <alignment/>
    </xf>
    <xf numFmtId="172" fontId="6" fillId="33" borderId="23" xfId="42" applyNumberFormat="1" applyFont="1" applyFill="1" applyBorder="1" applyAlignment="1">
      <alignment horizontal="center"/>
    </xf>
    <xf numFmtId="172" fontId="6" fillId="33" borderId="10" xfId="42" applyNumberFormat="1" applyFont="1" applyFill="1" applyBorder="1" applyAlignment="1">
      <alignment horizontal="center"/>
    </xf>
    <xf numFmtId="172" fontId="0" fillId="34" borderId="23" xfId="42" applyNumberFormat="1" applyFont="1" applyFill="1" applyBorder="1" applyAlignment="1">
      <alignment horizontal="center" wrapText="1"/>
    </xf>
    <xf numFmtId="172" fontId="0" fillId="34" borderId="10" xfId="42" applyNumberFormat="1" applyFont="1" applyFill="1" applyBorder="1" applyAlignment="1">
      <alignment horizontal="center" wrapText="1"/>
    </xf>
    <xf numFmtId="172" fontId="0" fillId="0" borderId="23" xfId="42" applyNumberFormat="1" applyFont="1" applyFill="1" applyBorder="1" applyAlignment="1">
      <alignment horizontal="center"/>
    </xf>
    <xf numFmtId="172" fontId="0" fillId="0" borderId="10" xfId="42" applyNumberFormat="1" applyFont="1" applyFill="1" applyBorder="1" applyAlignment="1">
      <alignment horizontal="center"/>
    </xf>
    <xf numFmtId="172" fontId="0" fillId="35" borderId="23" xfId="42" applyNumberFormat="1" applyFont="1" applyFill="1" applyBorder="1" applyAlignment="1">
      <alignment horizontal="center"/>
    </xf>
    <xf numFmtId="172" fontId="0" fillId="35" borderId="10" xfId="42" applyNumberFormat="1" applyFont="1" applyFill="1" applyBorder="1" applyAlignment="1">
      <alignment horizontal="center"/>
    </xf>
    <xf numFmtId="172" fontId="0" fillId="0" borderId="23" xfId="42" applyNumberFormat="1" applyFont="1" applyFill="1" applyBorder="1" applyAlignment="1">
      <alignment horizontal="center"/>
    </xf>
    <xf numFmtId="172" fontId="0" fillId="0" borderId="10" xfId="42" applyNumberFormat="1" applyFont="1" applyFill="1" applyBorder="1" applyAlignment="1">
      <alignment horizontal="center"/>
    </xf>
    <xf numFmtId="172" fontId="0" fillId="0" borderId="0" xfId="42" applyNumberFormat="1" applyFont="1" applyFill="1" applyBorder="1" applyAlignment="1">
      <alignment/>
    </xf>
    <xf numFmtId="172" fontId="0" fillId="34" borderId="23" xfId="42" applyNumberFormat="1" applyFont="1" applyFill="1" applyBorder="1" applyAlignment="1">
      <alignment wrapText="1"/>
    </xf>
    <xf numFmtId="172" fontId="0" fillId="0" borderId="10" xfId="42" applyNumberFormat="1" applyFont="1" applyFill="1" applyBorder="1" applyAlignment="1">
      <alignment/>
    </xf>
    <xf numFmtId="172" fontId="0" fillId="0" borderId="0" xfId="42" applyNumberFormat="1" applyFont="1" applyFill="1" applyBorder="1" applyAlignment="1">
      <alignment horizontal="center"/>
    </xf>
    <xf numFmtId="172" fontId="6" fillId="33" borderId="22" xfId="42" applyNumberFormat="1" applyFont="1" applyFill="1" applyBorder="1" applyAlignment="1">
      <alignment horizontal="center"/>
    </xf>
    <xf numFmtId="172" fontId="6" fillId="33" borderId="32" xfId="42" applyNumberFormat="1" applyFont="1" applyFill="1" applyBorder="1" applyAlignment="1">
      <alignment horizontal="center"/>
    </xf>
    <xf numFmtId="172" fontId="6" fillId="33" borderId="33" xfId="42" applyNumberFormat="1" applyFont="1" applyFill="1" applyBorder="1" applyAlignment="1">
      <alignment horizontal="center"/>
    </xf>
    <xf numFmtId="172" fontId="6" fillId="33" borderId="34" xfId="42" applyNumberFormat="1" applyFont="1" applyFill="1" applyBorder="1" applyAlignment="1">
      <alignment horizontal="center"/>
    </xf>
    <xf numFmtId="172" fontId="70" fillId="38" borderId="33" xfId="42" applyNumberFormat="1" applyFont="1" applyFill="1" applyBorder="1" applyAlignment="1">
      <alignment horizontal="center" wrapText="1"/>
    </xf>
    <xf numFmtId="172" fontId="0" fillId="34" borderId="10" xfId="42" applyNumberFormat="1" applyFont="1" applyFill="1" applyBorder="1" applyAlignment="1">
      <alignment horizontal="center" wrapText="1"/>
    </xf>
    <xf numFmtId="172" fontId="5" fillId="34" borderId="10" xfId="42" applyNumberFormat="1" applyFont="1" applyFill="1" applyBorder="1" applyAlignment="1">
      <alignment horizontal="center" wrapText="1"/>
    </xf>
    <xf numFmtId="172" fontId="5" fillId="34" borderId="35" xfId="42" applyNumberFormat="1" applyFont="1" applyFill="1" applyBorder="1" applyAlignment="1">
      <alignment horizontal="center" wrapText="1"/>
    </xf>
    <xf numFmtId="172" fontId="0" fillId="34" borderId="33" xfId="42" applyNumberFormat="1" applyFont="1" applyFill="1" applyBorder="1" applyAlignment="1">
      <alignment horizontal="center" wrapText="1"/>
    </xf>
    <xf numFmtId="172" fontId="0" fillId="11" borderId="10" xfId="42" applyNumberFormat="1" applyFont="1" applyFill="1" applyBorder="1" applyAlignment="1">
      <alignment/>
    </xf>
    <xf numFmtId="172" fontId="0" fillId="11" borderId="10" xfId="42" applyNumberFormat="1" applyFont="1" applyFill="1" applyBorder="1" applyAlignment="1">
      <alignment/>
    </xf>
    <xf numFmtId="172" fontId="0" fillId="11" borderId="35" xfId="42" applyNumberFormat="1" applyFont="1" applyFill="1" applyBorder="1" applyAlignment="1">
      <alignment/>
    </xf>
    <xf numFmtId="172" fontId="0" fillId="0" borderId="33" xfId="42" applyNumberFormat="1" applyFont="1" applyFill="1" applyBorder="1" applyAlignment="1">
      <alignment/>
    </xf>
    <xf numFmtId="172" fontId="0" fillId="0" borderId="33" xfId="42" applyNumberFormat="1" applyFont="1" applyBorder="1" applyAlignment="1">
      <alignment/>
    </xf>
    <xf numFmtId="172" fontId="0" fillId="0" borderId="33" xfId="42" applyNumberFormat="1" applyFont="1" applyFill="1" applyBorder="1" applyAlignment="1">
      <alignment wrapText="1"/>
    </xf>
    <xf numFmtId="172" fontId="0" fillId="0" borderId="33" xfId="42" applyNumberFormat="1" applyFont="1" applyFill="1" applyBorder="1" applyAlignment="1">
      <alignment/>
    </xf>
    <xf numFmtId="172" fontId="15" fillId="0" borderId="33" xfId="42" applyNumberFormat="1" applyFont="1" applyFill="1" applyBorder="1" applyAlignment="1">
      <alignment horizontal="right"/>
    </xf>
    <xf numFmtId="172" fontId="0" fillId="35" borderId="33" xfId="42" applyNumberFormat="1" applyFont="1" applyFill="1" applyBorder="1" applyAlignment="1">
      <alignment/>
    </xf>
    <xf numFmtId="172" fontId="6" fillId="33" borderId="10" xfId="42" applyNumberFormat="1" applyFont="1" applyFill="1" applyBorder="1" applyAlignment="1" applyProtection="1">
      <alignment horizontal="center"/>
      <protection/>
    </xf>
    <xf numFmtId="172" fontId="6" fillId="33" borderId="24" xfId="42" applyNumberFormat="1" applyFont="1" applyFill="1" applyBorder="1" applyAlignment="1" applyProtection="1">
      <alignment horizontal="center"/>
      <protection/>
    </xf>
    <xf numFmtId="172" fontId="0" fillId="34" borderId="10" xfId="42" applyNumberFormat="1" applyFont="1" applyFill="1" applyBorder="1" applyAlignment="1">
      <alignment horizontal="center" wrapText="1"/>
    </xf>
    <xf numFmtId="172" fontId="5" fillId="34" borderId="10" xfId="42" applyNumberFormat="1" applyFont="1" applyFill="1" applyBorder="1" applyAlignment="1" applyProtection="1">
      <alignment horizontal="center" wrapText="1"/>
      <protection/>
    </xf>
    <xf numFmtId="172" fontId="0" fillId="34" borderId="24" xfId="42" applyNumberFormat="1" applyFont="1" applyFill="1" applyBorder="1" applyAlignment="1" applyProtection="1">
      <alignment horizontal="center" wrapText="1"/>
      <protection/>
    </xf>
    <xf numFmtId="172" fontId="0" fillId="0" borderId="10" xfId="42" applyNumberFormat="1" applyFont="1" applyFill="1" applyBorder="1" applyAlignment="1">
      <alignment horizontal="right"/>
    </xf>
    <xf numFmtId="172" fontId="0" fillId="0" borderId="36" xfId="42" applyNumberFormat="1" applyFont="1" applyFill="1" applyBorder="1" applyAlignment="1">
      <alignment horizontal="left" indent="1"/>
    </xf>
    <xf numFmtId="172" fontId="0" fillId="0" borderId="0" xfId="42" applyNumberFormat="1" applyFont="1" applyAlignment="1">
      <alignment/>
    </xf>
    <xf numFmtId="172" fontId="0" fillId="35" borderId="10" xfId="42" applyNumberFormat="1" applyFont="1" applyFill="1" applyBorder="1" applyAlignment="1">
      <alignment horizontal="right" wrapText="1"/>
    </xf>
    <xf numFmtId="172" fontId="69" fillId="35" borderId="10" xfId="42" applyNumberFormat="1" applyFont="1" applyFill="1" applyBorder="1" applyAlignment="1">
      <alignment horizontal="right" wrapText="1"/>
    </xf>
    <xf numFmtId="172" fontId="0" fillId="0" borderId="10" xfId="42" applyNumberFormat="1" applyFont="1" applyFill="1" applyBorder="1" applyAlignment="1">
      <alignment/>
    </xf>
    <xf numFmtId="172" fontId="0" fillId="0" borderId="23" xfId="42" applyNumberFormat="1" applyFont="1" applyFill="1" applyBorder="1" applyAlignment="1">
      <alignment/>
    </xf>
    <xf numFmtId="172" fontId="0" fillId="0" borderId="22" xfId="42" applyNumberFormat="1" applyFont="1" applyFill="1" applyBorder="1" applyAlignment="1">
      <alignment/>
    </xf>
    <xf numFmtId="172" fontId="0" fillId="0" borderId="24" xfId="42" applyNumberFormat="1" applyFont="1" applyFill="1" applyBorder="1" applyAlignment="1" applyProtection="1">
      <alignment horizontal="left" indent="3"/>
      <protection/>
    </xf>
    <xf numFmtId="172" fontId="0" fillId="0" borderId="24" xfId="42" applyNumberFormat="1" applyFont="1" applyFill="1" applyBorder="1" applyAlignment="1">
      <alignment horizontal="left" indent="1"/>
    </xf>
    <xf numFmtId="172" fontId="0" fillId="0" borderId="37" xfId="42" applyNumberFormat="1" applyFont="1" applyFill="1" applyBorder="1" applyAlignment="1">
      <alignment horizontal="right"/>
    </xf>
    <xf numFmtId="172" fontId="0" fillId="0" borderId="38" xfId="42" applyNumberFormat="1" applyFont="1" applyFill="1" applyBorder="1" applyAlignment="1">
      <alignment horizontal="right"/>
    </xf>
    <xf numFmtId="172" fontId="3" fillId="0" borderId="0" xfId="42" applyNumberFormat="1" applyFont="1" applyFill="1" applyBorder="1" applyAlignment="1">
      <alignment/>
    </xf>
    <xf numFmtId="172" fontId="5" fillId="39" borderId="10" xfId="42" applyNumberFormat="1" applyFont="1" applyFill="1" applyBorder="1" applyAlignment="1">
      <alignment horizontal="center" wrapText="1"/>
    </xf>
    <xf numFmtId="172" fontId="6" fillId="33" borderId="23" xfId="42" applyNumberFormat="1" applyFont="1" applyFill="1" applyBorder="1" applyAlignment="1" quotePrefix="1">
      <alignment horizontal="center"/>
    </xf>
    <xf numFmtId="172" fontId="5" fillId="39" borderId="10" xfId="42" applyNumberFormat="1" applyFont="1" applyFill="1" applyBorder="1" applyAlignment="1">
      <alignment horizontal="center"/>
    </xf>
    <xf numFmtId="172" fontId="5" fillId="39" borderId="23" xfId="42" applyNumberFormat="1" applyFont="1" applyFill="1" applyBorder="1" applyAlignment="1">
      <alignment horizontal="center"/>
    </xf>
    <xf numFmtId="172" fontId="19" fillId="34" borderId="10" xfId="42" applyNumberFormat="1" applyFont="1" applyFill="1" applyBorder="1" applyAlignment="1">
      <alignment horizontal="center" wrapText="1"/>
    </xf>
    <xf numFmtId="172" fontId="0" fillId="34" borderId="23" xfId="42" applyNumberFormat="1" applyFont="1" applyFill="1" applyBorder="1" applyAlignment="1">
      <alignment horizontal="center" wrapText="1"/>
    </xf>
    <xf numFmtId="172" fontId="0" fillId="34" borderId="25" xfId="42" applyNumberFormat="1" applyFont="1" applyFill="1" applyBorder="1" applyAlignment="1">
      <alignment horizontal="center" wrapText="1"/>
    </xf>
    <xf numFmtId="172" fontId="0" fillId="39" borderId="25" xfId="42" applyNumberFormat="1" applyFont="1" applyFill="1" applyBorder="1" applyAlignment="1">
      <alignment wrapText="1"/>
    </xf>
    <xf numFmtId="172" fontId="0" fillId="0" borderId="10" xfId="42" applyNumberFormat="1" applyFont="1" applyBorder="1" applyAlignment="1">
      <alignment/>
    </xf>
    <xf numFmtId="172" fontId="0" fillId="0" borderId="23" xfId="42" applyNumberFormat="1" applyFont="1" applyBorder="1" applyAlignment="1">
      <alignment/>
    </xf>
    <xf numFmtId="172" fontId="0" fillId="39" borderId="10" xfId="42" applyNumberFormat="1" applyFont="1" applyFill="1" applyBorder="1" applyAlignment="1">
      <alignment/>
    </xf>
    <xf numFmtId="172" fontId="0" fillId="0" borderId="0" xfId="42" applyNumberFormat="1" applyFont="1" applyFill="1" applyAlignment="1">
      <alignment/>
    </xf>
    <xf numFmtId="172" fontId="0" fillId="0" borderId="25" xfId="42" applyNumberFormat="1" applyFont="1" applyFill="1" applyBorder="1" applyAlignment="1">
      <alignment/>
    </xf>
    <xf numFmtId="172" fontId="0" fillId="39" borderId="10" xfId="42" applyNumberFormat="1" applyFont="1" applyFill="1" applyBorder="1" applyAlignment="1">
      <alignment wrapText="1"/>
    </xf>
    <xf numFmtId="172" fontId="0" fillId="0" borderId="10" xfId="42" applyNumberFormat="1" applyFont="1" applyFill="1" applyBorder="1" applyAlignment="1">
      <alignment wrapText="1"/>
    </xf>
    <xf numFmtId="172" fontId="0" fillId="0" borderId="23" xfId="42" applyNumberFormat="1" applyFont="1" applyFill="1" applyBorder="1" applyAlignment="1">
      <alignment horizontal="right"/>
    </xf>
    <xf numFmtId="172" fontId="0" fillId="0" borderId="39" xfId="42" applyNumberFormat="1" applyFont="1" applyFill="1" applyBorder="1" applyAlignment="1">
      <alignment horizontal="right"/>
    </xf>
    <xf numFmtId="172" fontId="0" fillId="0" borderId="40" xfId="42" applyNumberFormat="1" applyFont="1" applyFill="1" applyBorder="1" applyAlignment="1">
      <alignment horizontal="right"/>
    </xf>
    <xf numFmtId="172" fontId="5" fillId="0" borderId="0" xfId="42" applyNumberFormat="1" applyFont="1" applyFill="1" applyBorder="1" applyAlignment="1">
      <alignment/>
    </xf>
    <xf numFmtId="3" fontId="0" fillId="0" borderId="0" xfId="0" applyNumberFormat="1" applyFont="1" applyAlignment="1">
      <alignment/>
    </xf>
    <xf numFmtId="3" fontId="71" fillId="0" borderId="0" xfId="0" applyNumberFormat="1" applyFont="1" applyAlignment="1">
      <alignment/>
    </xf>
    <xf numFmtId="172" fontId="23" fillId="0" borderId="0" xfId="63" applyNumberFormat="1" applyFont="1" applyFill="1" applyBorder="1">
      <alignment/>
      <protection/>
    </xf>
    <xf numFmtId="172" fontId="23" fillId="0" borderId="41" xfId="63" applyNumberFormat="1" applyFont="1" applyFill="1" applyBorder="1">
      <alignment/>
      <protection/>
    </xf>
    <xf numFmtId="172" fontId="23" fillId="0" borderId="34" xfId="63" applyNumberFormat="1" applyFont="1" applyFill="1" applyBorder="1">
      <alignment/>
      <protection/>
    </xf>
    <xf numFmtId="3" fontId="23" fillId="0" borderId="0" xfId="0" applyNumberFormat="1" applyFont="1" applyAlignment="1">
      <alignment/>
    </xf>
    <xf numFmtId="0" fontId="68" fillId="0" borderId="0" xfId="0" applyFont="1" applyAlignment="1">
      <alignment/>
    </xf>
    <xf numFmtId="0" fontId="4" fillId="0" borderId="0" xfId="0" applyFont="1" applyAlignment="1">
      <alignment vertical="top"/>
    </xf>
    <xf numFmtId="0" fontId="7" fillId="24" borderId="0" xfId="0" applyFont="1" applyFill="1" applyAlignment="1">
      <alignment horizontal="center"/>
    </xf>
    <xf numFmtId="0" fontId="72" fillId="24" borderId="0" xfId="0" applyFont="1" applyFill="1" applyAlignment="1">
      <alignment horizontal="center" vertical="top"/>
    </xf>
    <xf numFmtId="0" fontId="7" fillId="0" borderId="0" xfId="0" applyFont="1" applyAlignment="1">
      <alignment vertical="top"/>
    </xf>
    <xf numFmtId="0" fontId="0" fillId="0" borderId="0" xfId="0" applyAlignment="1">
      <alignment horizontal="left"/>
    </xf>
    <xf numFmtId="0" fontId="67" fillId="24" borderId="0" xfId="0" applyFont="1" applyFill="1" applyAlignment="1">
      <alignment horizontal="left"/>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xf>
    <xf numFmtId="0" fontId="4" fillId="0" borderId="0" xfId="0" applyFont="1" applyAlignment="1">
      <alignment horizontal="left" wrapText="1"/>
    </xf>
    <xf numFmtId="0" fontId="4" fillId="0" borderId="0" xfId="0" applyFont="1" applyBorder="1" applyAlignment="1">
      <alignment wrapText="1"/>
    </xf>
    <xf numFmtId="0" fontId="4" fillId="0" borderId="0" xfId="0" applyFont="1" applyAlignment="1">
      <alignment wrapText="1"/>
    </xf>
    <xf numFmtId="0" fontId="0" fillId="0" borderId="0" xfId="0" applyAlignment="1">
      <alignment horizontal="left" wrapText="1"/>
    </xf>
    <xf numFmtId="0" fontId="10" fillId="0" borderId="0" xfId="0" applyFont="1" applyAlignment="1">
      <alignment wrapText="1"/>
    </xf>
    <xf numFmtId="0" fontId="10" fillId="0" borderId="0" xfId="0" applyFont="1" applyAlignment="1">
      <alignment/>
    </xf>
    <xf numFmtId="0" fontId="11" fillId="41" borderId="0" xfId="0" applyFont="1" applyFill="1" applyAlignment="1">
      <alignment horizontal="center"/>
    </xf>
    <xf numFmtId="0" fontId="9" fillId="41" borderId="0" xfId="0" applyFont="1" applyFill="1" applyAlignment="1">
      <alignment horizontal="center" vertical="center"/>
    </xf>
    <xf numFmtId="172" fontId="67" fillId="38" borderId="42" xfId="42" applyNumberFormat="1" applyFont="1" applyFill="1" applyBorder="1" applyAlignment="1">
      <alignment horizontal="center" wrapText="1"/>
    </xf>
    <xf numFmtId="172" fontId="67" fillId="38" borderId="17" xfId="42" applyNumberFormat="1" applyFont="1" applyFill="1" applyBorder="1" applyAlignment="1">
      <alignment horizontal="center" wrapText="1"/>
    </xf>
    <xf numFmtId="172" fontId="67" fillId="38" borderId="18" xfId="42" applyNumberFormat="1" applyFont="1" applyFill="1" applyBorder="1" applyAlignment="1">
      <alignment horizontal="center" wrapText="1"/>
    </xf>
    <xf numFmtId="172" fontId="5" fillId="36" borderId="17" xfId="42" applyNumberFormat="1" applyFont="1" applyFill="1" applyBorder="1" applyAlignment="1">
      <alignment horizontal="center" wrapText="1"/>
    </xf>
    <xf numFmtId="172" fontId="5" fillId="36" borderId="23" xfId="42" applyNumberFormat="1" applyFont="1" applyFill="1" applyBorder="1" applyAlignment="1">
      <alignment horizontal="center" wrapText="1"/>
    </xf>
    <xf numFmtId="172" fontId="5" fillId="0" borderId="0" xfId="42" applyNumberFormat="1" applyFont="1" applyBorder="1" applyAlignment="1">
      <alignment horizontal="center" wrapText="1"/>
    </xf>
    <xf numFmtId="172" fontId="0" fillId="0" borderId="0" xfId="42" applyNumberFormat="1" applyFont="1" applyAlignment="1">
      <alignment horizontal="center" wrapText="1"/>
    </xf>
    <xf numFmtId="43" fontId="22" fillId="0" borderId="26" xfId="42" applyFont="1" applyFill="1" applyBorder="1" applyAlignment="1">
      <alignment horizontal="center" textRotation="90" wrapText="1"/>
    </xf>
    <xf numFmtId="43" fontId="22" fillId="0" borderId="28" xfId="42" applyFont="1" applyFill="1" applyBorder="1" applyAlignment="1">
      <alignment horizontal="center" textRotation="90" wrapText="1"/>
    </xf>
    <xf numFmtId="43" fontId="22" fillId="0" borderId="22" xfId="42" applyFont="1" applyFill="1" applyBorder="1" applyAlignment="1">
      <alignment horizontal="center" textRotation="90" wrapText="1"/>
    </xf>
    <xf numFmtId="43" fontId="70" fillId="38" borderId="17" xfId="42" applyFont="1" applyFill="1" applyBorder="1" applyAlignment="1">
      <alignment horizontal="center" wrapText="1"/>
    </xf>
    <xf numFmtId="43" fontId="5" fillId="0" borderId="0" xfId="42" applyFont="1" applyFill="1" applyBorder="1" applyAlignment="1">
      <alignment horizontal="center" wrapText="1"/>
    </xf>
    <xf numFmtId="43" fontId="5" fillId="0" borderId="29" xfId="42" applyFont="1" applyFill="1" applyBorder="1" applyAlignment="1">
      <alignment horizontal="center" wrapText="1"/>
    </xf>
    <xf numFmtId="172" fontId="70" fillId="38" borderId="25" xfId="42" applyNumberFormat="1" applyFont="1" applyFill="1" applyBorder="1" applyAlignment="1">
      <alignment horizontal="center" wrapText="1"/>
    </xf>
    <xf numFmtId="172" fontId="70" fillId="38" borderId="17" xfId="42" applyNumberFormat="1" applyFont="1" applyFill="1" applyBorder="1" applyAlignment="1">
      <alignment horizontal="center" wrapText="1"/>
    </xf>
    <xf numFmtId="172" fontId="70" fillId="38" borderId="43" xfId="42" applyNumberFormat="1" applyFont="1" applyFill="1" applyBorder="1" applyAlignment="1">
      <alignment horizontal="center" wrapText="1"/>
    </xf>
    <xf numFmtId="172" fontId="70" fillId="38" borderId="44" xfId="42" applyNumberFormat="1" applyFont="1" applyFill="1" applyBorder="1" applyAlignment="1">
      <alignment horizontal="center" wrapText="1"/>
    </xf>
    <xf numFmtId="172" fontId="67" fillId="38" borderId="23" xfId="42" applyNumberFormat="1" applyFont="1" applyFill="1" applyBorder="1" applyAlignment="1">
      <alignment horizontal="center" wrapText="1"/>
    </xf>
    <xf numFmtId="172" fontId="5" fillId="45" borderId="25" xfId="42" applyNumberFormat="1" applyFont="1" applyFill="1" applyBorder="1" applyAlignment="1">
      <alignment horizontal="center" wrapText="1"/>
    </xf>
    <xf numFmtId="172" fontId="5" fillId="45" borderId="17" xfId="42" applyNumberFormat="1" applyFont="1" applyFill="1" applyBorder="1" applyAlignment="1">
      <alignment horizontal="center" wrapText="1"/>
    </xf>
    <xf numFmtId="172" fontId="5" fillId="45" borderId="23" xfId="42" applyNumberFormat="1" applyFont="1" applyFill="1" applyBorder="1" applyAlignment="1">
      <alignment horizontal="center" wrapText="1"/>
    </xf>
    <xf numFmtId="172" fontId="70" fillId="38" borderId="23" xfId="42" applyNumberFormat="1" applyFont="1" applyFill="1" applyBorder="1" applyAlignment="1">
      <alignment horizontal="center" wrapText="1"/>
    </xf>
    <xf numFmtId="43" fontId="5" fillId="0" borderId="25" xfId="42" applyFont="1" applyFill="1" applyBorder="1" applyAlignment="1">
      <alignment horizontal="center" wrapText="1"/>
    </xf>
    <xf numFmtId="43" fontId="5" fillId="0" borderId="17" xfId="42" applyFont="1" applyFill="1" applyBorder="1" applyAlignment="1">
      <alignment horizontal="center" wrapText="1"/>
    </xf>
    <xf numFmtId="43" fontId="5" fillId="0" borderId="23" xfId="42" applyFont="1" applyFill="1" applyBorder="1" applyAlignment="1">
      <alignment horizontal="center" wrapText="1"/>
    </xf>
    <xf numFmtId="43" fontId="5" fillId="36" borderId="25" xfId="42" applyFont="1" applyFill="1" applyBorder="1" applyAlignment="1">
      <alignment horizontal="center" wrapText="1"/>
    </xf>
    <xf numFmtId="43" fontId="5" fillId="36" borderId="17" xfId="42" applyFont="1" applyFill="1" applyBorder="1" applyAlignment="1">
      <alignment horizontal="center" wrapText="1"/>
    </xf>
    <xf numFmtId="43" fontId="0" fillId="0" borderId="23" xfId="42" applyFont="1" applyBorder="1" applyAlignment="1">
      <alignment horizontal="center" wrapText="1"/>
    </xf>
    <xf numFmtId="172" fontId="5" fillId="36" borderId="25" xfId="42" applyNumberFormat="1" applyFont="1" applyFill="1" applyBorder="1" applyAlignment="1">
      <alignment horizontal="center" wrapText="1"/>
    </xf>
    <xf numFmtId="172" fontId="0" fillId="0" borderId="18" xfId="42" applyNumberFormat="1" applyFont="1" applyBorder="1" applyAlignment="1">
      <alignment horizontal="center" wrapText="1"/>
    </xf>
    <xf numFmtId="172" fontId="70" fillId="38" borderId="42" xfId="42" applyNumberFormat="1" applyFont="1" applyFill="1" applyBorder="1" applyAlignment="1">
      <alignment horizontal="center" wrapText="1"/>
    </xf>
    <xf numFmtId="2" fontId="16" fillId="0" borderId="10" xfId="0" applyNumberFormat="1" applyFont="1" applyFill="1" applyBorder="1" applyAlignment="1">
      <alignment horizontal="center" textRotation="90"/>
    </xf>
    <xf numFmtId="0" fontId="7" fillId="0" borderId="26" xfId="0" applyFont="1" applyFill="1" applyBorder="1" applyAlignment="1">
      <alignment horizontal="center"/>
    </xf>
    <xf numFmtId="0" fontId="7" fillId="0" borderId="22" xfId="0" applyFont="1" applyFill="1" applyBorder="1" applyAlignment="1">
      <alignment horizontal="center"/>
    </xf>
    <xf numFmtId="0" fontId="19" fillId="40" borderId="25" xfId="0" applyFont="1" applyFill="1" applyBorder="1" applyAlignment="1">
      <alignment horizontal="center"/>
    </xf>
    <xf numFmtId="0" fontId="19" fillId="40" borderId="17" xfId="0" applyFont="1" applyFill="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10" xfId="62"/>
    <cellStyle name="Normal 2" xfId="63"/>
    <cellStyle name="Normal 7" xfId="64"/>
    <cellStyle name="Note" xfId="65"/>
    <cellStyle name="Output" xfId="66"/>
    <cellStyle name="Percent" xfId="67"/>
    <cellStyle name="Perc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chartsheet" Target="chartsheets/sheet9.xml" /><Relationship Id="rId14" Type="http://schemas.openxmlformats.org/officeDocument/2006/relationships/chartsheet" Target="chartsheets/sheet10.xml" /><Relationship Id="rId15" Type="http://schemas.openxmlformats.org/officeDocument/2006/relationships/chartsheet" Target="chartsheets/sheet11.xml" /><Relationship Id="rId16" Type="http://schemas.openxmlformats.org/officeDocument/2006/relationships/chartsheet" Target="chartsheets/sheet12.xml" /><Relationship Id="rId17" Type="http://schemas.openxmlformats.org/officeDocument/2006/relationships/chartsheet" Target="chartsheets/sheet13.xml" /><Relationship Id="rId18" Type="http://schemas.openxmlformats.org/officeDocument/2006/relationships/chartsheet" Target="chartsheets/sheet14.xml" /><Relationship Id="rId19" Type="http://schemas.openxmlformats.org/officeDocument/2006/relationships/chartsheet" Target="chartsheets/sheet15.xml" /><Relationship Id="rId20" Type="http://schemas.openxmlformats.org/officeDocument/2006/relationships/chartsheet" Target="chartsheets/sheet16.xml" /><Relationship Id="rId21" Type="http://schemas.openxmlformats.org/officeDocument/2006/relationships/chartsheet" Target="chartsheets/sheet17.xml" /><Relationship Id="rId22" Type="http://schemas.openxmlformats.org/officeDocument/2006/relationships/worksheet" Target="worksheets/sheet5.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a) Volumes per FTE Student: 5.1(d)/3(f)</a:t>
            </a:r>
          </a:p>
        </c:rich>
      </c:tx>
      <c:layout>
        <c:manualLayout>
          <c:xMode val="factor"/>
          <c:yMode val="factor"/>
          <c:x val="0.068"/>
          <c:y val="-0.00125"/>
        </c:manualLayout>
      </c:layout>
      <c:spPr>
        <a:noFill/>
        <a:ln w="3175">
          <a:noFill/>
        </a:ln>
      </c:spPr>
    </c:title>
    <c:plotArea>
      <c:layout>
        <c:manualLayout>
          <c:xMode val="edge"/>
          <c:yMode val="edge"/>
          <c:x val="0.001"/>
          <c:y val="0.10525"/>
          <c:w val="0.99475"/>
          <c:h val="0.8782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2016-2017'!$B$5:$B$31</c:f>
              <c:numCache>
                <c:ptCount val="27"/>
                <c:pt idx="0">
                  <c:v>4.769829361951021</c:v>
                </c:pt>
                <c:pt idx="1">
                  <c:v>6.486703988803359</c:v>
                </c:pt>
                <c:pt idx="2">
                  <c:v>21.000192252234932</c:v>
                </c:pt>
                <c:pt idx="3">
                  <c:v>52.33872328933599</c:v>
                </c:pt>
                <c:pt idx="4">
                  <c:v>20.790040579129304</c:v>
                </c:pt>
                <c:pt idx="5">
                  <c:v>23.330573405832922</c:v>
                </c:pt>
                <c:pt idx="6">
                  <c:v>37.23290304861302</c:v>
                </c:pt>
                <c:pt idx="7">
                  <c:v>10.394868562530124</c:v>
                </c:pt>
                <c:pt idx="8">
                  <c:v>23.259981578631212</c:v>
                </c:pt>
                <c:pt idx="9">
                  <c:v>13.023391812865498</c:v>
                </c:pt>
                <c:pt idx="10">
                  <c:v>31.85097106619104</c:v>
                </c:pt>
                <c:pt idx="11">
                  <c:v>14.863679522539224</c:v>
                </c:pt>
                <c:pt idx="12">
                  <c:v>23.557480047546274</c:v>
                </c:pt>
                <c:pt idx="13">
                  <c:v>38.643339016976796</c:v>
                </c:pt>
                <c:pt idx="14">
                  <c:v>19.08290073934246</c:v>
                </c:pt>
                <c:pt idx="15">
                  <c:v>30.310769230769232</c:v>
                </c:pt>
                <c:pt idx="16">
                  <c:v>17.969002260251855</c:v>
                </c:pt>
                <c:pt idx="17">
                  <c:v>24.89144530432964</c:v>
                </c:pt>
                <c:pt idx="18">
                  <c:v>140.42251226444125</c:v>
                </c:pt>
                <c:pt idx="19">
                  <c:v>24.284042931990438</c:v>
                </c:pt>
                <c:pt idx="20">
                  <c:v>88.98391526088662</c:v>
                </c:pt>
                <c:pt idx="21">
                  <c:v>118.67889485768654</c:v>
                </c:pt>
                <c:pt idx="22">
                  <c:v>28.068073136427568</c:v>
                </c:pt>
                <c:pt idx="23">
                  <c:v>221.23670212765958</c:v>
                </c:pt>
                <c:pt idx="24">
                  <c:v>99.88866564235906</c:v>
                </c:pt>
                <c:pt idx="25">
                  <c:v>9.510107316720052</c:v>
                </c:pt>
                <c:pt idx="26">
                  <c:v>45.011339154099105</c:v>
                </c:pt>
              </c:numCache>
            </c:numRef>
          </c:val>
        </c:ser>
        <c:axId val="16682842"/>
        <c:axId val="15927851"/>
      </c:barChart>
      <c:catAx>
        <c:axId val="1668284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5927851"/>
        <c:crosses val="autoZero"/>
        <c:auto val="1"/>
        <c:lblOffset val="100"/>
        <c:tickLblSkip val="1"/>
        <c:noMultiLvlLbl val="0"/>
      </c:catAx>
      <c:valAx>
        <c:axId val="159278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68284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j) Digital Resource Use per FTE Student:  6(f)/3(f)       </a:t>
            </a:r>
          </a:p>
        </c:rich>
      </c:tx>
      <c:layout>
        <c:manualLayout>
          <c:xMode val="factor"/>
          <c:yMode val="factor"/>
          <c:x val="0.02225"/>
          <c:y val="0"/>
        </c:manualLayout>
      </c:layout>
      <c:spPr>
        <a:noFill/>
        <a:ln w="3175">
          <a:noFill/>
        </a:ln>
      </c:spPr>
    </c:title>
    <c:plotArea>
      <c:layout>
        <c:manualLayout>
          <c:xMode val="edge"/>
          <c:yMode val="edge"/>
          <c:x val="0.00975"/>
          <c:y val="0.096"/>
          <c:w val="0.978"/>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2016-2017'!$K$5:$K$31</c:f>
              <c:numCache>
                <c:ptCount val="27"/>
                <c:pt idx="0">
                  <c:v>0</c:v>
                </c:pt>
                <c:pt idx="1">
                  <c:v>24.669232563564265</c:v>
                </c:pt>
                <c:pt idx="2">
                  <c:v>687.2349322310872</c:v>
                </c:pt>
                <c:pt idx="3">
                  <c:v>22.35560206596226</c:v>
                </c:pt>
                <c:pt idx="4">
                  <c:v>26.688542658183458</c:v>
                </c:pt>
                <c:pt idx="5">
                  <c:v>0</c:v>
                </c:pt>
                <c:pt idx="6">
                  <c:v>23.264213128261463</c:v>
                </c:pt>
                <c:pt idx="7">
                  <c:v>19.94920470134589</c:v>
                </c:pt>
                <c:pt idx="8">
                  <c:v>87.5990148572344</c:v>
                </c:pt>
                <c:pt idx="9">
                  <c:v>93.06087869245763</c:v>
                </c:pt>
                <c:pt idx="10">
                  <c:v>17.66349583828775</c:v>
                </c:pt>
                <c:pt idx="11">
                  <c:v>34.299859836325</c:v>
                </c:pt>
                <c:pt idx="12">
                  <c:v>27.4180675836305</c:v>
                </c:pt>
                <c:pt idx="13">
                  <c:v>20.01334420639039</c:v>
                </c:pt>
                <c:pt idx="14">
                  <c:v>37.390409522311366</c:v>
                </c:pt>
                <c:pt idx="15">
                  <c:v>0</c:v>
                </c:pt>
                <c:pt idx="16">
                  <c:v>0</c:v>
                </c:pt>
                <c:pt idx="17">
                  <c:v>23.350763438611168</c:v>
                </c:pt>
                <c:pt idx="18">
                  <c:v>277.72085045527774</c:v>
                </c:pt>
                <c:pt idx="19">
                  <c:v>0</c:v>
                </c:pt>
                <c:pt idx="20">
                  <c:v>64.28167908983916</c:v>
                </c:pt>
                <c:pt idx="21">
                  <c:v>266.0100747897827</c:v>
                </c:pt>
                <c:pt idx="22">
                  <c:v>116.12559774964838</c:v>
                </c:pt>
                <c:pt idx="23">
                  <c:v>0</c:v>
                </c:pt>
                <c:pt idx="24">
                  <c:v>87.03734783122562</c:v>
                </c:pt>
                <c:pt idx="25">
                  <c:v>15.600738367989575</c:v>
                </c:pt>
                <c:pt idx="26">
                  <c:v>0</c:v>
                </c:pt>
              </c:numCache>
            </c:numRef>
          </c:val>
        </c:ser>
        <c:axId val="2022740"/>
        <c:axId val="18204661"/>
      </c:barChart>
      <c:catAx>
        <c:axId val="202274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8204661"/>
        <c:crosses val="autoZero"/>
        <c:auto val="1"/>
        <c:lblOffset val="100"/>
        <c:tickLblSkip val="1"/>
        <c:noMultiLvlLbl val="0"/>
      </c:catAx>
      <c:valAx>
        <c:axId val="182046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22740"/>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k) Direct Circulation per Total Volumes: 6(g)/5.1(d)</a:t>
            </a:r>
          </a:p>
        </c:rich>
      </c:tx>
      <c:layout>
        <c:manualLayout>
          <c:xMode val="factor"/>
          <c:yMode val="factor"/>
          <c:x val="0.01"/>
          <c:y val="0"/>
        </c:manualLayout>
      </c:layout>
      <c:spPr>
        <a:noFill/>
        <a:ln w="3175">
          <a:noFill/>
        </a:ln>
      </c:spPr>
    </c:title>
    <c:plotArea>
      <c:layout>
        <c:manualLayout>
          <c:xMode val="edge"/>
          <c:yMode val="edge"/>
          <c:x val="0.012"/>
          <c:y val="0.103"/>
          <c:w val="0.97725"/>
          <c:h val="0.881"/>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2016-2017'!$L$5:$L$31</c:f>
              <c:numCache>
                <c:ptCount val="27"/>
                <c:pt idx="0">
                  <c:v>0.5438996822417947</c:v>
                </c:pt>
                <c:pt idx="1">
                  <c:v>0.6834421130229965</c:v>
                </c:pt>
                <c:pt idx="2">
                  <c:v>0.12544343487515164</c:v>
                </c:pt>
                <c:pt idx="3">
                  <c:v>0.11438762149855201</c:v>
                </c:pt>
                <c:pt idx="4">
                  <c:v>0.20802910913515987</c:v>
                </c:pt>
                <c:pt idx="5">
                  <c:v>0.9931299691192906</c:v>
                </c:pt>
                <c:pt idx="6">
                  <c:v>0.3185556743997344</c:v>
                </c:pt>
                <c:pt idx="7">
                  <c:v>0.10283207304893709</c:v>
                </c:pt>
                <c:pt idx="8">
                  <c:v>0.16090905177979598</c:v>
                </c:pt>
                <c:pt idx="9">
                  <c:v>0.41565633887142645</c:v>
                </c:pt>
                <c:pt idx="10">
                  <c:v>0.021714783474365357</c:v>
                </c:pt>
                <c:pt idx="11">
                  <c:v>0.19203625965808846</c:v>
                </c:pt>
                <c:pt idx="12">
                  <c:v>0.10437540546385064</c:v>
                </c:pt>
                <c:pt idx="13">
                  <c:v>0.13269769404903503</c:v>
                </c:pt>
                <c:pt idx="14">
                  <c:v>0.24289011623114334</c:v>
                </c:pt>
                <c:pt idx="15">
                  <c:v>0.189523906202416</c:v>
                </c:pt>
                <c:pt idx="16">
                  <c:v>0.25734822230779103</c:v>
                </c:pt>
                <c:pt idx="17">
                  <c:v>0.21288002285599045</c:v>
                </c:pt>
                <c:pt idx="18">
                  <c:v>0.12660949738819247</c:v>
                </c:pt>
                <c:pt idx="19">
                  <c:v>0.13136992040217846</c:v>
                </c:pt>
                <c:pt idx="20">
                  <c:v>0.3772903624019046</c:v>
                </c:pt>
                <c:pt idx="21">
                  <c:v>0.04690813487262482</c:v>
                </c:pt>
                <c:pt idx="22">
                  <c:v>0.19212382994928945</c:v>
                </c:pt>
                <c:pt idx="23">
                  <c:v>0.0296138555199684</c:v>
                </c:pt>
                <c:pt idx="24">
                  <c:v>0.11562394250542501</c:v>
                </c:pt>
                <c:pt idx="25">
                  <c:v>0.7975261655566127</c:v>
                </c:pt>
                <c:pt idx="26">
                  <c:v>0.0806860979204192</c:v>
                </c:pt>
              </c:numCache>
            </c:numRef>
          </c:val>
        </c:ser>
        <c:axId val="29624222"/>
        <c:axId val="65291407"/>
      </c:barChart>
      <c:catAx>
        <c:axId val="2962422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65291407"/>
        <c:crosses val="autoZero"/>
        <c:auto val="1"/>
        <c:lblOffset val="100"/>
        <c:tickLblSkip val="1"/>
        <c:noMultiLvlLbl val="0"/>
      </c:catAx>
      <c:valAx>
        <c:axId val="652914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62422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l) Total Library Expenditures per Circulation: 7(e)/6(g)</a:t>
            </a:r>
          </a:p>
        </c:rich>
      </c:tx>
      <c:layout>
        <c:manualLayout>
          <c:xMode val="factor"/>
          <c:yMode val="factor"/>
          <c:x val="0.00325"/>
          <c:y val="0"/>
        </c:manualLayout>
      </c:layout>
      <c:spPr>
        <a:noFill/>
        <a:ln w="3175">
          <a:noFill/>
        </a:ln>
      </c:spPr>
    </c:title>
    <c:plotArea>
      <c:layout>
        <c:manualLayout>
          <c:xMode val="edge"/>
          <c:yMode val="edge"/>
          <c:x val="0.001"/>
          <c:y val="0.103"/>
          <c:w val="0.99475"/>
          <c:h val="0.881"/>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2016-2017'!$M$5:$M$31</c:f>
              <c:numCache>
                <c:ptCount val="27"/>
                <c:pt idx="0">
                  <c:v>78.63989962358846</c:v>
                </c:pt>
                <c:pt idx="1">
                  <c:v>56.33520165215332</c:v>
                </c:pt>
                <c:pt idx="2">
                  <c:v>181.52022988505746</c:v>
                </c:pt>
                <c:pt idx="3">
                  <c:v>63.16340569495348</c:v>
                </c:pt>
                <c:pt idx="4">
                  <c:v>73.0301169929341</c:v>
                </c:pt>
                <c:pt idx="5">
                  <c:v>18.108968820335583</c:v>
                </c:pt>
                <c:pt idx="6">
                  <c:v>63.70791652194049</c:v>
                </c:pt>
                <c:pt idx="7">
                  <c:v>288.6833159902879</c:v>
                </c:pt>
                <c:pt idx="8">
                  <c:v>140.57281189813824</c:v>
                </c:pt>
                <c:pt idx="9">
                  <c:v>72.69414254452785</c:v>
                </c:pt>
                <c:pt idx="10">
                  <c:v>689.3481375358166</c:v>
                </c:pt>
                <c:pt idx="11">
                  <c:v>107.02423570410265</c:v>
                </c:pt>
                <c:pt idx="12">
                  <c:v>154.0255973756906</c:v>
                </c:pt>
                <c:pt idx="13">
                  <c:v>93.31077779384127</c:v>
                </c:pt>
                <c:pt idx="14">
                  <c:v>70.78671078680921</c:v>
                </c:pt>
                <c:pt idx="15">
                  <c:v>124.5915907873594</c:v>
                </c:pt>
                <c:pt idx="16">
                  <c:v>180.68648379052368</c:v>
                </c:pt>
                <c:pt idx="17">
                  <c:v>62.537775321702064</c:v>
                </c:pt>
                <c:pt idx="18">
                  <c:v>64.2607700688307</c:v>
                </c:pt>
                <c:pt idx="19">
                  <c:v>117.10408827093565</c:v>
                </c:pt>
                <c:pt idx="20">
                  <c:v>9.535272327845098</c:v>
                </c:pt>
                <c:pt idx="21">
                  <c:v>173.80171374389826</c:v>
                </c:pt>
                <c:pt idx="22">
                  <c:v>84.61448579849248</c:v>
                </c:pt>
                <c:pt idx="23">
                  <c:v>198.38743910925538</c:v>
                </c:pt>
                <c:pt idx="24">
                  <c:v>98.2932189254046</c:v>
                </c:pt>
                <c:pt idx="25">
                  <c:v>63.532355046528274</c:v>
                </c:pt>
                <c:pt idx="26">
                  <c:v>113.58221129454006</c:v>
                </c:pt>
              </c:numCache>
            </c:numRef>
          </c:val>
        </c:ser>
        <c:axId val="50751752"/>
        <c:axId val="54112585"/>
      </c:barChart>
      <c:catAx>
        <c:axId val="5075175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4112585"/>
        <c:crosses val="autoZero"/>
        <c:auto val="1"/>
        <c:lblOffset val="100"/>
        <c:tickLblSkip val="1"/>
        <c:noMultiLvlLbl val="0"/>
      </c:catAx>
      <c:valAx>
        <c:axId val="541125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75175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m) Reference Transactions per FTE Student: 6a(iii)/3(f)</a:t>
            </a:r>
          </a:p>
        </c:rich>
      </c:tx>
      <c:layout>
        <c:manualLayout>
          <c:xMode val="factor"/>
          <c:yMode val="factor"/>
          <c:x val="0"/>
          <c:y val="0"/>
        </c:manualLayout>
      </c:layout>
      <c:spPr>
        <a:noFill/>
        <a:ln w="3175">
          <a:noFill/>
        </a:ln>
      </c:spPr>
    </c:title>
    <c:plotArea>
      <c:layout>
        <c:manualLayout>
          <c:xMode val="edge"/>
          <c:yMode val="edge"/>
          <c:x val="0.00975"/>
          <c:y val="0.09075"/>
          <c:w val="0.978"/>
          <c:h val="0.878"/>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2016-2017'!$N$5:$N$31</c:f>
              <c:numCache>
                <c:ptCount val="27"/>
                <c:pt idx="0">
                  <c:v>1.1861251684764642</c:v>
                </c:pt>
                <c:pt idx="1">
                  <c:v>1.3428971308607418</c:v>
                </c:pt>
                <c:pt idx="2">
                  <c:v>1.9936556762472364</c:v>
                </c:pt>
                <c:pt idx="3">
                  <c:v>6.15163892921041</c:v>
                </c:pt>
                <c:pt idx="4">
                  <c:v>1.7308752066529733</c:v>
                </c:pt>
                <c:pt idx="5">
                  <c:v>3.736529906080079</c:v>
                </c:pt>
                <c:pt idx="6">
                  <c:v>4.686899203515518</c:v>
                </c:pt>
                <c:pt idx="7">
                  <c:v>1.546475844425494</c:v>
                </c:pt>
                <c:pt idx="8">
                  <c:v>1.1569420527812262</c:v>
                </c:pt>
                <c:pt idx="9">
                  <c:v>7.650922177237967</c:v>
                </c:pt>
                <c:pt idx="10">
                  <c:v>5.747126436781609</c:v>
                </c:pt>
                <c:pt idx="11">
                  <c:v>1.1222136817832438</c:v>
                </c:pt>
                <c:pt idx="12">
                  <c:v>4.148412294107659</c:v>
                </c:pt>
                <c:pt idx="13">
                  <c:v>1.1542738527689227</c:v>
                </c:pt>
                <c:pt idx="14">
                  <c:v>1.2457396046353102</c:v>
                </c:pt>
                <c:pt idx="15">
                  <c:v>2.1584615384615384</c:v>
                </c:pt>
                <c:pt idx="16">
                  <c:v>2.162461368144287</c:v>
                </c:pt>
                <c:pt idx="17">
                  <c:v>2.434218782681447</c:v>
                </c:pt>
                <c:pt idx="18">
                  <c:v>4.414293731105519</c:v>
                </c:pt>
                <c:pt idx="19">
                  <c:v>0.573172592705631</c:v>
                </c:pt>
                <c:pt idx="20">
                  <c:v>1.1271086700666928</c:v>
                </c:pt>
                <c:pt idx="21">
                  <c:v>2.143857918962892</c:v>
                </c:pt>
                <c:pt idx="22">
                  <c:v>1.809282700421941</c:v>
                </c:pt>
                <c:pt idx="23">
                  <c:v>0.8381458966565349</c:v>
                </c:pt>
                <c:pt idx="24">
                  <c:v>1.9788441082614348</c:v>
                </c:pt>
                <c:pt idx="25">
                  <c:v>3.636824293754637</c:v>
                </c:pt>
                <c:pt idx="26">
                  <c:v>1.0240673545753487</c:v>
                </c:pt>
              </c:numCache>
            </c:numRef>
          </c:val>
        </c:ser>
        <c:axId val="17251218"/>
        <c:axId val="21043235"/>
      </c:barChart>
      <c:catAx>
        <c:axId val="1725121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1043235"/>
        <c:crosses val="autoZero"/>
        <c:auto val="1"/>
        <c:lblOffset val="100"/>
        <c:tickLblSkip val="1"/>
        <c:noMultiLvlLbl val="0"/>
      </c:catAx>
      <c:valAx>
        <c:axId val="210432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251218"/>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 Number of Students Instructed per FTE Student: 6(b)/3(f)</a:t>
            </a:r>
          </a:p>
        </c:rich>
      </c:tx>
      <c:layout>
        <c:manualLayout>
          <c:xMode val="factor"/>
          <c:yMode val="factor"/>
          <c:x val="-0.001"/>
          <c:y val="-0.00825"/>
        </c:manualLayout>
      </c:layout>
      <c:spPr>
        <a:noFill/>
        <a:ln w="3175">
          <a:noFill/>
        </a:ln>
      </c:spPr>
    </c:title>
    <c:plotArea>
      <c:layout>
        <c:manualLayout>
          <c:xMode val="edge"/>
          <c:yMode val="edge"/>
          <c:x val="0.013"/>
          <c:y val="0.0935"/>
          <c:w val="0.97275"/>
          <c:h val="0.8762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2016-2017'!$O$5:$O$31</c:f>
              <c:numCache>
                <c:ptCount val="27"/>
                <c:pt idx="0">
                  <c:v>0.46491874984105996</c:v>
                </c:pt>
                <c:pt idx="1">
                  <c:v>0.8160718451131327</c:v>
                </c:pt>
                <c:pt idx="2">
                  <c:v>1.180428722483899</c:v>
                </c:pt>
                <c:pt idx="3">
                  <c:v>0.7349019343078014</c:v>
                </c:pt>
                <c:pt idx="4">
                  <c:v>0.3807424477731577</c:v>
                </c:pt>
                <c:pt idx="5">
                  <c:v>1.014087988136431</c:v>
                </c:pt>
                <c:pt idx="6">
                  <c:v>0.8939851689096402</c:v>
                </c:pt>
                <c:pt idx="7">
                  <c:v>0.48014534129249936</c:v>
                </c:pt>
                <c:pt idx="8">
                  <c:v>1.0221857354531256</c:v>
                </c:pt>
                <c:pt idx="9">
                  <c:v>2.8959364222522117</c:v>
                </c:pt>
                <c:pt idx="10">
                  <c:v>0.7173999207292905</c:v>
                </c:pt>
                <c:pt idx="11">
                  <c:v>0.543021205407605</c:v>
                </c:pt>
                <c:pt idx="12">
                  <c:v>0.35065376124978775</c:v>
                </c:pt>
                <c:pt idx="13">
                  <c:v>0.3180369189710134</c:v>
                </c:pt>
                <c:pt idx="14">
                  <c:v>0.7396046353101569</c:v>
                </c:pt>
                <c:pt idx="15">
                  <c:v>0.9107692307692308</c:v>
                </c:pt>
                <c:pt idx="16">
                  <c:v>0</c:v>
                </c:pt>
                <c:pt idx="17">
                  <c:v>0.5040786446350136</c:v>
                </c:pt>
                <c:pt idx="18">
                  <c:v>1.1767980304483987</c:v>
                </c:pt>
                <c:pt idx="19">
                  <c:v>0.4347118368177425</c:v>
                </c:pt>
                <c:pt idx="20">
                  <c:v>0.37936445664966656</c:v>
                </c:pt>
                <c:pt idx="21">
                  <c:v>0.5893686856070398</c:v>
                </c:pt>
                <c:pt idx="22">
                  <c:v>0.6364275668073136</c:v>
                </c:pt>
                <c:pt idx="23">
                  <c:v>1.0208966565349544</c:v>
                </c:pt>
                <c:pt idx="24">
                  <c:v>0.7522160501122799</c:v>
                </c:pt>
                <c:pt idx="25">
                  <c:v>1.1088187921892247</c:v>
                </c:pt>
                <c:pt idx="26">
                  <c:v>0.7264145594738632</c:v>
                </c:pt>
              </c:numCache>
            </c:numRef>
          </c:val>
        </c:ser>
        <c:axId val="55171388"/>
        <c:axId val="26780445"/>
      </c:barChart>
      <c:catAx>
        <c:axId val="5517138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6780445"/>
        <c:crosses val="autoZero"/>
        <c:auto val="1"/>
        <c:lblOffset val="100"/>
        <c:tickLblSkip val="1"/>
        <c:noMultiLvlLbl val="0"/>
      </c:catAx>
      <c:valAx>
        <c:axId val="267804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71388"/>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o) Total Library Area per FTE Student: 9(e)/3(f)</a:t>
            </a:r>
          </a:p>
        </c:rich>
      </c:tx>
      <c:layout>
        <c:manualLayout>
          <c:xMode val="factor"/>
          <c:yMode val="factor"/>
          <c:x val="-0.02"/>
          <c:y val="0"/>
        </c:manualLayout>
      </c:layout>
      <c:spPr>
        <a:noFill/>
        <a:ln w="3175">
          <a:noFill/>
        </a:ln>
      </c:spPr>
    </c:title>
    <c:plotArea>
      <c:layout>
        <c:manualLayout>
          <c:xMode val="edge"/>
          <c:yMode val="edge"/>
          <c:x val="0.016"/>
          <c:y val="0.0935"/>
          <c:w val="0.97625"/>
          <c:h val="0.8762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2016-2017'!$P$5:$P$31</c:f>
              <c:numCache>
                <c:ptCount val="27"/>
                <c:pt idx="0">
                  <c:v>0.11249904635963685</c:v>
                </c:pt>
                <c:pt idx="1">
                  <c:v>0.3952647539071612</c:v>
                </c:pt>
                <c:pt idx="2">
                  <c:v>0.5803854657310391</c:v>
                </c:pt>
                <c:pt idx="3">
                  <c:v>0.7764237248084258</c:v>
                </c:pt>
                <c:pt idx="4">
                  <c:v>0.6050448374329944</c:v>
                </c:pt>
                <c:pt idx="5">
                  <c:v>0.6119624320316361</c:v>
                </c:pt>
                <c:pt idx="6">
                  <c:v>0.6811315572644877</c:v>
                </c:pt>
                <c:pt idx="7">
                  <c:v>0.24248266656779505</c:v>
                </c:pt>
                <c:pt idx="8">
                  <c:v>0.9011453285811541</c:v>
                </c:pt>
                <c:pt idx="9">
                  <c:v>0.7183985605038237</c:v>
                </c:pt>
                <c:pt idx="10">
                  <c:v>1.1573523583036067</c:v>
                </c:pt>
                <c:pt idx="11">
                  <c:v>0.5475426142786093</c:v>
                </c:pt>
                <c:pt idx="12">
                  <c:v>0.7035914416709119</c:v>
                </c:pt>
                <c:pt idx="13">
                  <c:v>1.0564163392393802</c:v>
                </c:pt>
                <c:pt idx="14">
                  <c:v>0.50207120759268</c:v>
                </c:pt>
                <c:pt idx="15">
                  <c:v>1.3153846153846154</c:v>
                </c:pt>
                <c:pt idx="16">
                  <c:v>0.8764241893076249</c:v>
                </c:pt>
                <c:pt idx="17">
                  <c:v>0.6044760510353483</c:v>
                </c:pt>
                <c:pt idx="18">
                  <c:v>0.8663402183161057</c:v>
                </c:pt>
                <c:pt idx="19">
                  <c:v>0.6256676331451244</c:v>
                </c:pt>
                <c:pt idx="20">
                  <c:v>1.3120831698705375</c:v>
                </c:pt>
                <c:pt idx="21">
                  <c:v>0.812565031051988</c:v>
                </c:pt>
                <c:pt idx="22">
                  <c:v>0.5898115330520393</c:v>
                </c:pt>
                <c:pt idx="23">
                  <c:v>1.6142477203647416</c:v>
                </c:pt>
                <c:pt idx="24">
                  <c:v>1.8134487649214042</c:v>
                </c:pt>
                <c:pt idx="25">
                  <c:v>0.4650922055124237</c:v>
                </c:pt>
                <c:pt idx="26">
                  <c:v>1.0419690441093095</c:v>
                </c:pt>
              </c:numCache>
            </c:numRef>
          </c:val>
        </c:ser>
        <c:axId val="39697414"/>
        <c:axId val="21732407"/>
      </c:barChart>
      <c:catAx>
        <c:axId val="3969741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1732407"/>
        <c:crosses val="autoZero"/>
        <c:auto val="1"/>
        <c:lblOffset val="100"/>
        <c:tickLblSkip val="1"/>
        <c:noMultiLvlLbl val="0"/>
      </c:catAx>
      <c:valAx>
        <c:axId val="217324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697414"/>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p) Number of Seats per FTE Student: 9(f)/3(f)</a:t>
            </a:r>
          </a:p>
        </c:rich>
      </c:tx>
      <c:layout>
        <c:manualLayout>
          <c:xMode val="factor"/>
          <c:yMode val="factor"/>
          <c:x val="-0.021"/>
          <c:y val="0"/>
        </c:manualLayout>
      </c:layout>
      <c:spPr>
        <a:noFill/>
        <a:ln w="3175">
          <a:noFill/>
        </a:ln>
      </c:spPr>
    </c:title>
    <c:plotArea>
      <c:layout>
        <c:manualLayout>
          <c:xMode val="edge"/>
          <c:yMode val="edge"/>
          <c:x val="0.00975"/>
          <c:y val="0.103"/>
          <c:w val="0.975"/>
          <c:h val="0.875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2016-2017'!$Q$5:$Q$31</c:f>
              <c:numCache>
                <c:ptCount val="27"/>
                <c:pt idx="0">
                  <c:v>0.06205019962871602</c:v>
                </c:pt>
                <c:pt idx="1">
                  <c:v>0.06869605784931188</c:v>
                </c:pt>
                <c:pt idx="2">
                  <c:v>0.13697971738921466</c:v>
                </c:pt>
                <c:pt idx="3">
                  <c:v>0.08675691185902845</c:v>
                </c:pt>
                <c:pt idx="4">
                  <c:v>0.08165923550924303</c:v>
                </c:pt>
                <c:pt idx="5">
                  <c:v>0.10652496292634701</c:v>
                </c:pt>
                <c:pt idx="6">
                  <c:v>0.06934907992309805</c:v>
                </c:pt>
                <c:pt idx="7">
                  <c:v>0.025953802232026993</c:v>
                </c:pt>
                <c:pt idx="8">
                  <c:v>0.13395538825037043</c:v>
                </c:pt>
                <c:pt idx="9">
                  <c:v>0.1370520317888739</c:v>
                </c:pt>
                <c:pt idx="10">
                  <c:v>0.23979389615537058</c:v>
                </c:pt>
                <c:pt idx="11">
                  <c:v>0.13519012524302573</c:v>
                </c:pt>
                <c:pt idx="12">
                  <c:v>0.11377143827474953</c:v>
                </c:pt>
                <c:pt idx="13">
                  <c:v>0.11787382311513084</c:v>
                </c:pt>
                <c:pt idx="14">
                  <c:v>0.07970216559173615</c:v>
                </c:pt>
                <c:pt idx="15">
                  <c:v>0.20923076923076922</c:v>
                </c:pt>
                <c:pt idx="16">
                  <c:v>0.062272245029752295</c:v>
                </c:pt>
                <c:pt idx="17">
                  <c:v>0.060656766366868856</c:v>
                </c:pt>
                <c:pt idx="18">
                  <c:v>0.09060299415289368</c:v>
                </c:pt>
                <c:pt idx="19">
                  <c:v>0.05676789256828933</c:v>
                </c:pt>
                <c:pt idx="20">
                  <c:v>0.15613966261278933</c:v>
                </c:pt>
                <c:pt idx="21">
                  <c:v>0.1021598455112011</c:v>
                </c:pt>
                <c:pt idx="22">
                  <c:v>0.06891701828410689</c:v>
                </c:pt>
                <c:pt idx="23">
                  <c:v>0.21048632218844984</c:v>
                </c:pt>
                <c:pt idx="24">
                  <c:v>0.1404680297837135</c:v>
                </c:pt>
                <c:pt idx="25">
                  <c:v>0.07437971659699223</c:v>
                </c:pt>
                <c:pt idx="26">
                  <c:v>0.12954983558226557</c:v>
                </c:pt>
              </c:numCache>
            </c:numRef>
          </c:val>
        </c:ser>
        <c:axId val="61373936"/>
        <c:axId val="15494513"/>
      </c:barChart>
      <c:catAx>
        <c:axId val="6137393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5494513"/>
        <c:crosses val="autoZero"/>
        <c:auto val="1"/>
        <c:lblOffset val="100"/>
        <c:tickLblSkip val="1"/>
        <c:noMultiLvlLbl val="0"/>
      </c:catAx>
      <c:valAx>
        <c:axId val="154945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373936"/>
        <c:crossesAt val="1"/>
        <c:crossBetween val="between"/>
        <c:dispUnits/>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q) Hours Open per FTE Personnel: 9(g)/4(f)</a:t>
            </a:r>
          </a:p>
        </c:rich>
      </c:tx>
      <c:layout>
        <c:manualLayout>
          <c:xMode val="factor"/>
          <c:yMode val="factor"/>
          <c:x val="-0.04775"/>
          <c:y val="0"/>
        </c:manualLayout>
      </c:layout>
      <c:spPr>
        <a:noFill/>
        <a:ln w="3175">
          <a:noFill/>
        </a:ln>
      </c:spPr>
    </c:title>
    <c:plotArea>
      <c:layout>
        <c:manualLayout>
          <c:xMode val="edge"/>
          <c:yMode val="edge"/>
          <c:x val="0.002"/>
          <c:y val="0.103"/>
          <c:w val="0.98375"/>
          <c:h val="0.875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2016-2017'!$R$5:$R$31</c:f>
              <c:numCache>
                <c:ptCount val="27"/>
                <c:pt idx="0">
                  <c:v>0.008493756834422602</c:v>
                </c:pt>
                <c:pt idx="1">
                  <c:v>0.0165616981572195</c:v>
                </c:pt>
                <c:pt idx="2">
                  <c:v>0.01754301643756609</c:v>
                </c:pt>
                <c:pt idx="3">
                  <c:v>0.024305438341828984</c:v>
                </c:pt>
                <c:pt idx="4">
                  <c:v>0.033565452632633636</c:v>
                </c:pt>
                <c:pt idx="5">
                  <c:v>0.018042511122095897</c:v>
                </c:pt>
                <c:pt idx="6">
                  <c:v>0.048063718758582806</c:v>
                </c:pt>
                <c:pt idx="7">
                  <c:v>0.023729190612138965</c:v>
                </c:pt>
                <c:pt idx="8">
                  <c:v>0.03118617596411838</c:v>
                </c:pt>
                <c:pt idx="9">
                  <c:v>0.011396011396011397</c:v>
                </c:pt>
                <c:pt idx="10">
                  <c:v>0.21006738010305193</c:v>
                </c:pt>
                <c:pt idx="11">
                  <c:v>0.06804720350861329</c:v>
                </c:pt>
                <c:pt idx="12">
                  <c:v>0.10782815418577009</c:v>
                </c:pt>
                <c:pt idx="13">
                  <c:v>0.11416709911779968</c:v>
                </c:pt>
                <c:pt idx="14">
                  <c:v>0.04004771642808453</c:v>
                </c:pt>
                <c:pt idx="15">
                  <c:v>0.11692307692307692</c:v>
                </c:pt>
                <c:pt idx="16">
                  <c:v>0.03736334701785138</c:v>
                </c:pt>
                <c:pt idx="17">
                  <c:v>0.04078644635013595</c:v>
                </c:pt>
                <c:pt idx="18">
                  <c:v>0.011133035245560361</c:v>
                </c:pt>
                <c:pt idx="19">
                  <c:v>0.039473014904115165</c:v>
                </c:pt>
                <c:pt idx="20">
                  <c:v>0.032561788936837976</c:v>
                </c:pt>
                <c:pt idx="21">
                  <c:v>0.018094652628286308</c:v>
                </c:pt>
                <c:pt idx="22">
                  <c:v>0.020323488045007033</c:v>
                </c:pt>
                <c:pt idx="23">
                  <c:v>0.034954407294832825</c:v>
                </c:pt>
                <c:pt idx="24">
                  <c:v>0.005879919631249261</c:v>
                </c:pt>
                <c:pt idx="25">
                  <c:v>0.0210833016631377</c:v>
                </c:pt>
                <c:pt idx="26">
                  <c:v>0.027143100124730694</c:v>
                </c:pt>
              </c:numCache>
            </c:numRef>
          </c:val>
        </c:ser>
        <c:axId val="5232890"/>
        <c:axId val="47096011"/>
      </c:barChart>
      <c:catAx>
        <c:axId val="523289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47096011"/>
        <c:crosses val="autoZero"/>
        <c:auto val="1"/>
        <c:lblOffset val="100"/>
        <c:tickLblSkip val="1"/>
        <c:noMultiLvlLbl val="0"/>
      </c:catAx>
      <c:valAx>
        <c:axId val="470960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32890"/>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b) Physical Subscriptions per FTE Student: 5.1(e)/3(f)</a:t>
            </a:r>
          </a:p>
        </c:rich>
      </c:tx>
      <c:layout>
        <c:manualLayout>
          <c:xMode val="factor"/>
          <c:yMode val="factor"/>
          <c:x val="0.1255"/>
          <c:y val="-0.00125"/>
        </c:manualLayout>
      </c:layout>
      <c:spPr>
        <a:noFill/>
        <a:ln w="3175">
          <a:noFill/>
        </a:ln>
      </c:spPr>
    </c:title>
    <c:plotArea>
      <c:layout>
        <c:manualLayout>
          <c:xMode val="edge"/>
          <c:yMode val="edge"/>
          <c:x val="0.012"/>
          <c:y val="0.10525"/>
          <c:w val="0.97725"/>
          <c:h val="0.8782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2016-2017'!$C$5:$C$31</c:f>
              <c:numCache>
                <c:ptCount val="27"/>
                <c:pt idx="0">
                  <c:v>0.013020369758156803</c:v>
                </c:pt>
                <c:pt idx="1">
                  <c:v>0.019127595054816888</c:v>
                </c:pt>
                <c:pt idx="2">
                  <c:v>0.030039411708161108</c:v>
                </c:pt>
                <c:pt idx="3">
                  <c:v>0.09485872463963811</c:v>
                </c:pt>
                <c:pt idx="4">
                  <c:v>0.019037122388657884</c:v>
                </c:pt>
                <c:pt idx="5">
                  <c:v>0.028546712802768166</c:v>
                </c:pt>
                <c:pt idx="6">
                  <c:v>0.10780005492996429</c:v>
                </c:pt>
                <c:pt idx="7">
                  <c:v>0.03893070334804049</c:v>
                </c:pt>
                <c:pt idx="8">
                  <c:v>0.033438788995234475</c:v>
                </c:pt>
                <c:pt idx="9">
                  <c:v>0.02699055330634278</c:v>
                </c:pt>
                <c:pt idx="10">
                  <c:v>0.0178359096313912</c:v>
                </c:pt>
                <c:pt idx="11">
                  <c:v>0.0773160916941719</c:v>
                </c:pt>
                <c:pt idx="12">
                  <c:v>0.0271692986924775</c:v>
                </c:pt>
                <c:pt idx="13">
                  <c:v>0.0630143079546297</c:v>
                </c:pt>
                <c:pt idx="14">
                  <c:v>0.021105343191232764</c:v>
                </c:pt>
                <c:pt idx="15">
                  <c:v>0.09230769230769231</c:v>
                </c:pt>
                <c:pt idx="16">
                  <c:v>0.03874717468517921</c:v>
                </c:pt>
                <c:pt idx="17">
                  <c:v>0.07195147458690651</c:v>
                </c:pt>
                <c:pt idx="18">
                  <c:v>0.07010191705436179</c:v>
                </c:pt>
                <c:pt idx="19">
                  <c:v>0.003357240958339692</c:v>
                </c:pt>
                <c:pt idx="20">
                  <c:v>0.05688505296194586</c:v>
                </c:pt>
                <c:pt idx="21">
                  <c:v>0.0543056801569217</c:v>
                </c:pt>
                <c:pt idx="22">
                  <c:v>0.019831223628691982</c:v>
                </c:pt>
                <c:pt idx="23">
                  <c:v>0.016717325227963525</c:v>
                </c:pt>
                <c:pt idx="24">
                  <c:v>0.15169601701926486</c:v>
                </c:pt>
                <c:pt idx="25">
                  <c:v>0.03456575637475794</c:v>
                </c:pt>
                <c:pt idx="26">
                  <c:v>0.005386098197074498</c:v>
                </c:pt>
              </c:numCache>
            </c:numRef>
          </c:val>
        </c:ser>
        <c:axId val="9132932"/>
        <c:axId val="15087525"/>
      </c:barChart>
      <c:catAx>
        <c:axId val="913293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5087525"/>
        <c:crosses val="autoZero"/>
        <c:auto val="1"/>
        <c:lblOffset val="100"/>
        <c:tickLblSkip val="1"/>
        <c:noMultiLvlLbl val="0"/>
      </c:catAx>
      <c:valAx>
        <c:axId val="150875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13293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 Electronic Titles per FTE Student : 5.2(d)/3(f)</a:t>
            </a:r>
          </a:p>
        </c:rich>
      </c:tx>
      <c:layout>
        <c:manualLayout>
          <c:xMode val="factor"/>
          <c:yMode val="factor"/>
          <c:x val="0.03925"/>
          <c:y val="-0.00125"/>
        </c:manualLayout>
      </c:layout>
      <c:spPr>
        <a:noFill/>
        <a:ln w="3175">
          <a:noFill/>
        </a:ln>
      </c:spPr>
    </c:title>
    <c:plotArea>
      <c:layout>
        <c:manualLayout>
          <c:xMode val="edge"/>
          <c:yMode val="edge"/>
          <c:x val="0.00975"/>
          <c:y val="0.10525"/>
          <c:w val="0.976"/>
          <c:h val="0.8727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2016-2017'!$D$5:$D$31</c:f>
              <c:numCache>
                <c:ptCount val="27"/>
                <c:pt idx="0">
                  <c:v>4.326933346896219</c:v>
                </c:pt>
                <c:pt idx="1">
                  <c:v>25.895381385584326</c:v>
                </c:pt>
                <c:pt idx="2">
                  <c:v>100.07161395751226</c:v>
                </c:pt>
                <c:pt idx="3">
                  <c:v>21.879282989568914</c:v>
                </c:pt>
                <c:pt idx="4">
                  <c:v>176.85386503682182</c:v>
                </c:pt>
                <c:pt idx="5">
                  <c:v>9.947108255066732</c:v>
                </c:pt>
                <c:pt idx="6">
                  <c:v>62.79524855808843</c:v>
                </c:pt>
                <c:pt idx="7">
                  <c:v>103.71880909124616</c:v>
                </c:pt>
                <c:pt idx="8">
                  <c:v>33.88610788514677</c:v>
                </c:pt>
                <c:pt idx="9">
                  <c:v>16.71479982006298</c:v>
                </c:pt>
                <c:pt idx="10">
                  <c:v>247.72096710265555</c:v>
                </c:pt>
                <c:pt idx="11">
                  <c:v>113.10259076728309</c:v>
                </c:pt>
                <c:pt idx="12">
                  <c:v>217.439293598234</c:v>
                </c:pt>
                <c:pt idx="13">
                  <c:v>55.25168655941878</c:v>
                </c:pt>
                <c:pt idx="14">
                  <c:v>42.325782601856226</c:v>
                </c:pt>
                <c:pt idx="15">
                  <c:v>270.9830769230769</c:v>
                </c:pt>
                <c:pt idx="16">
                  <c:v>172.8548364776973</c:v>
                </c:pt>
                <c:pt idx="17">
                  <c:v>41.40723697971136</c:v>
                </c:pt>
                <c:pt idx="18">
                  <c:v>159.76435075396896</c:v>
                </c:pt>
                <c:pt idx="19">
                  <c:v>18.201027519202402</c:v>
                </c:pt>
                <c:pt idx="20">
                  <c:v>113.18203216947823</c:v>
                </c:pt>
                <c:pt idx="21">
                  <c:v>55.99469542116228</c:v>
                </c:pt>
                <c:pt idx="22">
                  <c:v>52.07130801687764</c:v>
                </c:pt>
                <c:pt idx="23">
                  <c:v>119.7443009118541</c:v>
                </c:pt>
                <c:pt idx="24">
                  <c:v>96.21989126580782</c:v>
                </c:pt>
                <c:pt idx="25">
                  <c:v>60.93128472410734</c:v>
                </c:pt>
                <c:pt idx="26">
                  <c:v>128.36262614808936</c:v>
                </c:pt>
              </c:numCache>
            </c:numRef>
          </c:val>
        </c:ser>
        <c:axId val="1569998"/>
        <c:axId val="14129983"/>
      </c:barChart>
      <c:catAx>
        <c:axId val="156999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4129983"/>
        <c:crosses val="autoZero"/>
        <c:auto val="1"/>
        <c:lblOffset val="100"/>
        <c:tickLblSkip val="1"/>
        <c:noMultiLvlLbl val="0"/>
      </c:catAx>
      <c:valAx>
        <c:axId val="141299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9998"/>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d) Collection Expenditures per FTE Student: 7(b)/3(f)</a:t>
            </a:r>
          </a:p>
        </c:rich>
      </c:tx>
      <c:layout>
        <c:manualLayout>
          <c:xMode val="factor"/>
          <c:yMode val="factor"/>
          <c:x val="0.00325"/>
          <c:y val="0"/>
        </c:manualLayout>
      </c:layout>
      <c:spPr>
        <a:noFill/>
        <a:ln w="3175">
          <a:noFill/>
        </a:ln>
      </c:spPr>
    </c:title>
    <c:plotArea>
      <c:layout>
        <c:manualLayout>
          <c:xMode val="edge"/>
          <c:yMode val="edge"/>
          <c:x val="0.001"/>
          <c:y val="0.103"/>
          <c:w val="0.99475"/>
          <c:h val="0.881"/>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2016-2017'!$E$5:$E$31</c:f>
              <c:numCache>
                <c:ptCount val="27"/>
                <c:pt idx="0">
                  <c:v>42.10223024692928</c:v>
                </c:pt>
                <c:pt idx="1">
                  <c:v>49.27991602519244</c:v>
                </c:pt>
                <c:pt idx="2">
                  <c:v>98.62693694126693</c:v>
                </c:pt>
                <c:pt idx="3">
                  <c:v>74.38915707389528</c:v>
                </c:pt>
                <c:pt idx="4">
                  <c:v>44.83943690195882</c:v>
                </c:pt>
                <c:pt idx="5">
                  <c:v>83.7257785467128</c:v>
                </c:pt>
                <c:pt idx="6">
                  <c:v>152.86566190606973</c:v>
                </c:pt>
                <c:pt idx="7">
                  <c:v>84.49594008379371</c:v>
                </c:pt>
                <c:pt idx="8">
                  <c:v>112.30277121460895</c:v>
                </c:pt>
                <c:pt idx="9">
                  <c:v>57.04868046183836</c:v>
                </c:pt>
                <c:pt idx="10">
                  <c:v>74.23743559254855</c:v>
                </c:pt>
                <c:pt idx="11">
                  <c:v>52.303657819776646</c:v>
                </c:pt>
                <c:pt idx="12">
                  <c:v>65.97027508914925</c:v>
                </c:pt>
                <c:pt idx="13">
                  <c:v>89.43830528578842</c:v>
                </c:pt>
                <c:pt idx="14">
                  <c:v>67.51483928477793</c:v>
                </c:pt>
                <c:pt idx="15">
                  <c:v>196.92307692307693</c:v>
                </c:pt>
                <c:pt idx="16">
                  <c:v>274.9231975644633</c:v>
                </c:pt>
                <c:pt idx="17">
                  <c:v>55.000209161263335</c:v>
                </c:pt>
                <c:pt idx="18">
                  <c:v>485.486730870187</c:v>
                </c:pt>
                <c:pt idx="19">
                  <c:v>161.8508571137901</c:v>
                </c:pt>
                <c:pt idx="20">
                  <c:v>51.78501373087485</c:v>
                </c:pt>
                <c:pt idx="21">
                  <c:v>401.8032251057332</c:v>
                </c:pt>
                <c:pt idx="22">
                  <c:v>169.7196905766526</c:v>
                </c:pt>
                <c:pt idx="23">
                  <c:v>624.8301671732523</c:v>
                </c:pt>
                <c:pt idx="24">
                  <c:v>490.506618603002</c:v>
                </c:pt>
                <c:pt idx="25">
                  <c:v>46.67698210181515</c:v>
                </c:pt>
                <c:pt idx="26">
                  <c:v>165.65809615602677</c:v>
                </c:pt>
              </c:numCache>
            </c:numRef>
          </c:val>
        </c:ser>
        <c:axId val="60060984"/>
        <c:axId val="3677945"/>
      </c:barChart>
      <c:catAx>
        <c:axId val="6006098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677945"/>
        <c:crosses val="autoZero"/>
        <c:auto val="1"/>
        <c:lblOffset val="100"/>
        <c:tickLblSkip val="1"/>
        <c:noMultiLvlLbl val="0"/>
      </c:catAx>
      <c:valAx>
        <c:axId val="36779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060984"/>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 Library Expenditures per FTE Student: 7(e)/3(f)</a:t>
            </a:r>
          </a:p>
        </c:rich>
      </c:tx>
      <c:layout>
        <c:manualLayout>
          <c:xMode val="factor"/>
          <c:yMode val="factor"/>
          <c:x val="0.001"/>
          <c:y val="0"/>
        </c:manualLayout>
      </c:layout>
      <c:spPr>
        <a:noFill/>
        <a:ln w="3175">
          <a:noFill/>
        </a:ln>
      </c:spPr>
    </c:title>
    <c:plotArea>
      <c:layout>
        <c:manualLayout>
          <c:xMode val="edge"/>
          <c:yMode val="edge"/>
          <c:x val="0.00225"/>
          <c:y val="0.103"/>
          <c:w val="0.99675"/>
          <c:h val="0.881"/>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2016-2017'!$F$5:$F$31</c:f>
              <c:numCache>
                <c:ptCount val="27"/>
                <c:pt idx="0">
                  <c:v>204.01617374055897</c:v>
                </c:pt>
                <c:pt idx="1">
                  <c:v>249.7500991369256</c:v>
                </c:pt>
                <c:pt idx="2">
                  <c:v>478.1853215418629</c:v>
                </c:pt>
                <c:pt idx="3">
                  <c:v>378.1531242615535</c:v>
                </c:pt>
                <c:pt idx="4">
                  <c:v>315.85040829617753</c:v>
                </c:pt>
                <c:pt idx="5">
                  <c:v>419.59008897676716</c:v>
                </c:pt>
                <c:pt idx="6">
                  <c:v>755.6238327382587</c:v>
                </c:pt>
                <c:pt idx="7">
                  <c:v>308.58106855511477</c:v>
                </c:pt>
                <c:pt idx="8">
                  <c:v>526.1277081414441</c:v>
                </c:pt>
                <c:pt idx="9">
                  <c:v>393.5119568151147</c:v>
                </c:pt>
                <c:pt idx="10">
                  <c:v>476.77863654379706</c:v>
                </c:pt>
                <c:pt idx="11">
                  <c:v>305.4862775240765</c:v>
                </c:pt>
                <c:pt idx="12">
                  <c:v>378.72145525556124</c:v>
                </c:pt>
                <c:pt idx="13">
                  <c:v>478.4866557936096</c:v>
                </c:pt>
                <c:pt idx="14">
                  <c:v>328.09980074458605</c:v>
                </c:pt>
                <c:pt idx="15">
                  <c:v>715.7307692307693</c:v>
                </c:pt>
                <c:pt idx="16">
                  <c:v>835.546842566539</c:v>
                </c:pt>
                <c:pt idx="17">
                  <c:v>331.38088266053126</c:v>
                </c:pt>
                <c:pt idx="18">
                  <c:v>1142.4809018663673</c:v>
                </c:pt>
                <c:pt idx="19">
                  <c:v>373.5846177323363</c:v>
                </c:pt>
                <c:pt idx="20">
                  <c:v>320.1255394272264</c:v>
                </c:pt>
                <c:pt idx="21">
                  <c:v>967.5551148347912</c:v>
                </c:pt>
                <c:pt idx="22">
                  <c:v>456.28748241912797</c:v>
                </c:pt>
                <c:pt idx="23">
                  <c:v>1299.769376899696</c:v>
                </c:pt>
                <c:pt idx="24">
                  <c:v>1135.2396288854745</c:v>
                </c:pt>
                <c:pt idx="25">
                  <c:v>481.8649220913187</c:v>
                </c:pt>
                <c:pt idx="26">
                  <c:v>412.50666175303326</c:v>
                </c:pt>
              </c:numCache>
            </c:numRef>
          </c:val>
        </c:ser>
        <c:axId val="33101506"/>
        <c:axId val="29478099"/>
      </c:barChart>
      <c:catAx>
        <c:axId val="3310150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9478099"/>
        <c:crosses val="autoZero"/>
        <c:auto val="1"/>
        <c:lblOffset val="100"/>
        <c:tickLblSkip val="1"/>
        <c:noMultiLvlLbl val="0"/>
      </c:catAx>
      <c:valAx>
        <c:axId val="294780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01506"/>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 Collection Expenditures as % of Library Expenditures: 7(b)/7(e)</a:t>
            </a:r>
          </a:p>
        </c:rich>
      </c:tx>
      <c:layout>
        <c:manualLayout>
          <c:xMode val="factor"/>
          <c:yMode val="factor"/>
          <c:x val="0.00225"/>
          <c:y val="0"/>
        </c:manualLayout>
      </c:layout>
      <c:spPr>
        <a:noFill/>
        <a:ln w="3175">
          <a:noFill/>
        </a:ln>
      </c:spPr>
    </c:title>
    <c:plotArea>
      <c:layout>
        <c:manualLayout>
          <c:xMode val="edge"/>
          <c:yMode val="edge"/>
          <c:x val="0.012"/>
          <c:y val="0.103"/>
          <c:w val="0.97725"/>
          <c:h val="0.881"/>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2016-2017'!$G$5:$G$31</c:f>
              <c:numCache>
                <c:ptCount val="27"/>
                <c:pt idx="0">
                  <c:v>0.20636712018954623</c:v>
                </c:pt>
                <c:pt idx="1">
                  <c:v>0.1973169027579633</c:v>
                </c:pt>
                <c:pt idx="2">
                  <c:v>0.20625253954524117</c:v>
                </c:pt>
                <c:pt idx="3">
                  <c:v>0.1967170236108991</c:v>
                </c:pt>
                <c:pt idx="4">
                  <c:v>0.14196415684197003</c:v>
                </c:pt>
                <c:pt idx="5">
                  <c:v>0.19954184034920977</c:v>
                </c:pt>
                <c:pt idx="6">
                  <c:v>0.2023039180118357</c:v>
                </c:pt>
                <c:pt idx="7">
                  <c:v>0.2738208811040595</c:v>
                </c:pt>
                <c:pt idx="8">
                  <c:v>0.2134515431839174</c:v>
                </c:pt>
                <c:pt idx="9">
                  <c:v>0.14497318181526508</c:v>
                </c:pt>
                <c:pt idx="10">
                  <c:v>0.1557062961769871</c:v>
                </c:pt>
                <c:pt idx="11">
                  <c:v>0.17121442653231583</c:v>
                </c:pt>
                <c:pt idx="12">
                  <c:v>0.17419207223058572</c:v>
                </c:pt>
                <c:pt idx="13">
                  <c:v>0.1869191213649367</c:v>
                </c:pt>
                <c:pt idx="14">
                  <c:v>0.20577531327833945</c:v>
                </c:pt>
                <c:pt idx="15">
                  <c:v>0.275135687033156</c:v>
                </c:pt>
                <c:pt idx="16">
                  <c:v>0.3290338537094881</c:v>
                </c:pt>
                <c:pt idx="17">
                  <c:v>0.16597278853169664</c:v>
                </c:pt>
                <c:pt idx="18">
                  <c:v>0.42494078463551677</c:v>
                </c:pt>
                <c:pt idx="19">
                  <c:v>0.4332374766825974</c:v>
                </c:pt>
                <c:pt idx="20">
                  <c:v>0.16176470588235295</c:v>
                </c:pt>
                <c:pt idx="21">
                  <c:v>0.4152768343065817</c:v>
                </c:pt>
                <c:pt idx="22">
                  <c:v>0.3719578053661237</c:v>
                </c:pt>
                <c:pt idx="23">
                  <c:v>0.48072387169456354</c:v>
                </c:pt>
                <c:pt idx="24">
                  <c:v>0.43207319945706846</c:v>
                </c:pt>
                <c:pt idx="25">
                  <c:v>0.09686735838590332</c:v>
                </c:pt>
                <c:pt idx="26">
                  <c:v>0.40158889907869144</c:v>
                </c:pt>
              </c:numCache>
            </c:numRef>
          </c:val>
        </c:ser>
        <c:axId val="63976300"/>
        <c:axId val="38915789"/>
      </c:barChart>
      <c:catAx>
        <c:axId val="6397630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8915789"/>
        <c:crosses val="autoZero"/>
        <c:auto val="1"/>
        <c:lblOffset val="100"/>
        <c:tickLblSkip val="1"/>
        <c:noMultiLvlLbl val="0"/>
      </c:catAx>
      <c:valAx>
        <c:axId val="389157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976300"/>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g) Library Expenditures as % of Institutional Budget: 7(n)/8</a:t>
            </a:r>
          </a:p>
        </c:rich>
      </c:tx>
      <c:layout>
        <c:manualLayout>
          <c:xMode val="factor"/>
          <c:yMode val="factor"/>
          <c:x val="-0.009"/>
          <c:y val="0"/>
        </c:manualLayout>
      </c:layout>
      <c:spPr>
        <a:noFill/>
        <a:ln w="3175">
          <a:noFill/>
        </a:ln>
      </c:spPr>
    </c:title>
    <c:plotArea>
      <c:layout>
        <c:manualLayout>
          <c:xMode val="edge"/>
          <c:yMode val="edge"/>
          <c:x val="0.02675"/>
          <c:y val="0.103"/>
          <c:w val="0.9625"/>
          <c:h val="0.881"/>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2016-2017'!$H$5:$H$31</c:f>
              <c:numCache>
                <c:ptCount val="27"/>
                <c:pt idx="0">
                  <c:v>0.01314689516387254</c:v>
                </c:pt>
                <c:pt idx="1">
                  <c:v>0.016928536381721673</c:v>
                </c:pt>
                <c:pt idx="2">
                  <c:v>0.021273404503022706</c:v>
                </c:pt>
                <c:pt idx="3">
                  <c:v>0.018475137301469498</c:v>
                </c:pt>
                <c:pt idx="4">
                  <c:v>0.01660439383608274</c:v>
                </c:pt>
                <c:pt idx="5">
                  <c:v>0.026214899851159858</c:v>
                </c:pt>
                <c:pt idx="6">
                  <c:v>0.029656506259476422</c:v>
                </c:pt>
                <c:pt idx="7">
                  <c:v>0.01860469961390745</c:v>
                </c:pt>
                <c:pt idx="8">
                  <c:v>0.034595704481493066</c:v>
                </c:pt>
                <c:pt idx="9">
                  <c:v>0.021330010411453788</c:v>
                </c:pt>
                <c:pt idx="10">
                  <c:v>0</c:v>
                </c:pt>
                <c:pt idx="11">
                  <c:v>0.015654758047211406</c:v>
                </c:pt>
                <c:pt idx="12">
                  <c:v>0.012785967916103794</c:v>
                </c:pt>
                <c:pt idx="13">
                  <c:v>0.019152244807121663</c:v>
                </c:pt>
                <c:pt idx="14">
                  <c:v>0.024151514100596568</c:v>
                </c:pt>
                <c:pt idx="15">
                  <c:v>0</c:v>
                </c:pt>
                <c:pt idx="16">
                  <c:v>0.027915105120740503</c:v>
                </c:pt>
                <c:pt idx="17">
                  <c:v>0.016491042296301123</c:v>
                </c:pt>
                <c:pt idx="18">
                  <c:v>0.03834333506484038</c:v>
                </c:pt>
                <c:pt idx="19">
                  <c:v>0</c:v>
                </c:pt>
                <c:pt idx="20">
                  <c:v>0</c:v>
                </c:pt>
                <c:pt idx="21">
                  <c:v>0.01939527237243108</c:v>
                </c:pt>
                <c:pt idx="22">
                  <c:v>0.02655921112248812</c:v>
                </c:pt>
                <c:pt idx="23">
                  <c:v>0.04281807599879844</c:v>
                </c:pt>
                <c:pt idx="24">
                  <c:v>0</c:v>
                </c:pt>
                <c:pt idx="25">
                  <c:v>0.025241175547985342</c:v>
                </c:pt>
                <c:pt idx="26">
                  <c:v>0.020304190196526153</c:v>
                </c:pt>
              </c:numCache>
            </c:numRef>
          </c:val>
        </c:ser>
        <c:axId val="14697782"/>
        <c:axId val="65171175"/>
      </c:barChart>
      <c:catAx>
        <c:axId val="1469778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65171175"/>
        <c:crosses val="autoZero"/>
        <c:auto val="1"/>
        <c:lblOffset val="100"/>
        <c:tickLblSkip val="1"/>
        <c:noMultiLvlLbl val="0"/>
      </c:catAx>
      <c:valAx>
        <c:axId val="651711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9778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h) FTE Students per FTE Library Personnel: 3(f)/4(f)</a:t>
            </a:r>
          </a:p>
        </c:rich>
      </c:tx>
      <c:layout>
        <c:manualLayout>
          <c:xMode val="factor"/>
          <c:yMode val="factor"/>
          <c:x val="0.00225"/>
          <c:y val="0"/>
        </c:manualLayout>
      </c:layout>
      <c:spPr>
        <a:noFill/>
        <a:ln w="3175">
          <a:noFill/>
        </a:ln>
      </c:spPr>
    </c:title>
    <c:plotArea>
      <c:layout>
        <c:manualLayout>
          <c:xMode val="edge"/>
          <c:yMode val="edge"/>
          <c:x val="0.001"/>
          <c:y val="0.103"/>
          <c:w val="0.99475"/>
          <c:h val="0.881"/>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2016-2017'!$I$5:$I$31</c:f>
              <c:numCache>
                <c:ptCount val="27"/>
                <c:pt idx="0">
                  <c:v>555.0959909655562</c:v>
                </c:pt>
                <c:pt idx="1">
                  <c:v>353.5670103092784</c:v>
                </c:pt>
                <c:pt idx="2">
                  <c:v>218.43569553805773</c:v>
                </c:pt>
                <c:pt idx="3">
                  <c:v>262.1504424778761</c:v>
                </c:pt>
                <c:pt idx="4">
                  <c:v>283.13475177304963</c:v>
                </c:pt>
                <c:pt idx="5">
                  <c:v>219.8913043478261</c:v>
                </c:pt>
                <c:pt idx="6">
                  <c:v>127.08551483420594</c:v>
                </c:pt>
                <c:pt idx="7">
                  <c:v>359.61333333333334</c:v>
                </c:pt>
                <c:pt idx="8">
                  <c:v>186.87371375116933</c:v>
                </c:pt>
                <c:pt idx="9">
                  <c:v>232.77486910994764</c:v>
                </c:pt>
                <c:pt idx="10">
                  <c:v>201.84</c:v>
                </c:pt>
                <c:pt idx="11">
                  <c:v>210.63809523809522</c:v>
                </c:pt>
                <c:pt idx="12">
                  <c:v>203.41968911917098</c:v>
                </c:pt>
                <c:pt idx="13">
                  <c:v>217.56451612903226</c:v>
                </c:pt>
                <c:pt idx="14">
                  <c:v>272.4428571428571</c:v>
                </c:pt>
                <c:pt idx="15">
                  <c:v>108.33333333333333</c:v>
                </c:pt>
                <c:pt idx="16">
                  <c:v>128.35405565423326</c:v>
                </c:pt>
                <c:pt idx="17">
                  <c:v>289.75757575757575</c:v>
                </c:pt>
                <c:pt idx="18">
                  <c:v>144.07250440112148</c:v>
                </c:pt>
                <c:pt idx="19">
                  <c:v>481.8382352941177</c:v>
                </c:pt>
                <c:pt idx="20">
                  <c:v>203.92</c:v>
                </c:pt>
                <c:pt idx="21">
                  <c:v>147.55032051282046</c:v>
                </c:pt>
                <c:pt idx="22">
                  <c:v>293.6802973977695</c:v>
                </c:pt>
                <c:pt idx="23">
                  <c:v>115.43859649122807</c:v>
                </c:pt>
                <c:pt idx="24">
                  <c:v>114.70209448925642</c:v>
                </c:pt>
                <c:pt idx="25">
                  <c:v>199.41176470588238</c:v>
                </c:pt>
                <c:pt idx="26">
                  <c:v>327.69159312587084</c:v>
                </c:pt>
              </c:numCache>
            </c:numRef>
          </c:val>
        </c:ser>
        <c:axId val="49669664"/>
        <c:axId val="44373793"/>
      </c:barChart>
      <c:catAx>
        <c:axId val="4966966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44373793"/>
        <c:crosses val="autoZero"/>
        <c:auto val="1"/>
        <c:lblOffset val="100"/>
        <c:tickLblSkip val="1"/>
        <c:noMultiLvlLbl val="0"/>
      </c:catAx>
      <c:valAx>
        <c:axId val="443737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69664"/>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i) Direct Circulation per FTE Student: 6(g)/3(f)</a:t>
            </a:r>
          </a:p>
        </c:rich>
      </c:tx>
      <c:layout>
        <c:manualLayout>
          <c:xMode val="factor"/>
          <c:yMode val="factor"/>
          <c:x val="0"/>
          <c:y val="0"/>
        </c:manualLayout>
      </c:layout>
      <c:spPr>
        <a:noFill/>
        <a:ln w="3175">
          <a:noFill/>
        </a:ln>
      </c:spPr>
    </c:title>
    <c:plotArea>
      <c:layout>
        <c:manualLayout>
          <c:xMode val="edge"/>
          <c:yMode val="edge"/>
          <c:x val="0.0035"/>
          <c:y val="0.103"/>
          <c:w val="0.98575"/>
          <c:h val="0.881"/>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2016-2017'!$A$5:$A$31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2016-2017'!$J$5:$J$31</c:f>
              <c:numCache>
                <c:ptCount val="27"/>
                <c:pt idx="0">
                  <c:v>2.5943086743127433</c:v>
                </c:pt>
                <c:pt idx="1">
                  <c:v>4.433286680662468</c:v>
                </c:pt>
                <c:pt idx="2">
                  <c:v>2.6343362491588964</c:v>
                </c:pt>
                <c:pt idx="3">
                  <c:v>5.986902069338014</c:v>
                </c:pt>
                <c:pt idx="4">
                  <c:v>4.324933620560093</c:v>
                </c:pt>
                <c:pt idx="5">
                  <c:v>23.170291646070194</c:v>
                </c:pt>
                <c:pt idx="6">
                  <c:v>11.860752540510848</c:v>
                </c:pt>
                <c:pt idx="7">
                  <c:v>1.0689258833561974</c:v>
                </c:pt>
                <c:pt idx="8">
                  <c:v>3.7427415802330706</c:v>
                </c:pt>
                <c:pt idx="9">
                  <c:v>5.413255360623782</c:v>
                </c:pt>
                <c:pt idx="10">
                  <c:v>0.6916369401506143</c:v>
                </c:pt>
                <c:pt idx="11">
                  <c:v>2.854365420264955</c:v>
                </c:pt>
                <c:pt idx="12">
                  <c:v>2.458821531669214</c:v>
                </c:pt>
                <c:pt idx="13">
                  <c:v>5.127881977907925</c:v>
                </c:pt>
                <c:pt idx="14">
                  <c:v>4.635047978606261</c:v>
                </c:pt>
                <c:pt idx="15">
                  <c:v>5.7446153846153845</c:v>
                </c:pt>
                <c:pt idx="16">
                  <c:v>4.6242907883204944</c:v>
                </c:pt>
                <c:pt idx="17">
                  <c:v>5.29889144530433</c:v>
                </c:pt>
                <c:pt idx="18">
                  <c:v>17.778823699788198</c:v>
                </c:pt>
                <c:pt idx="19">
                  <c:v>3.190192787018668</c:v>
                </c:pt>
                <c:pt idx="20">
                  <c:v>33.572773636720285</c:v>
                </c:pt>
                <c:pt idx="21">
                  <c:v>5.5670056065184195</c:v>
                </c:pt>
                <c:pt idx="22">
                  <c:v>5.392545710267229</c:v>
                </c:pt>
                <c:pt idx="23">
                  <c:v>6.551671732522796</c:v>
                </c:pt>
                <c:pt idx="24">
                  <c:v>11.549521333175747</c:v>
                </c:pt>
                <c:pt idx="25">
                  <c:v>7.584559422335631</c:v>
                </c:pt>
                <c:pt idx="26">
                  <c:v>3.6317893185168386</c:v>
                </c:pt>
              </c:numCache>
            </c:numRef>
          </c:val>
        </c:ser>
        <c:axId val="63819818"/>
        <c:axId val="37507451"/>
      </c:barChart>
      <c:catAx>
        <c:axId val="6381981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7507451"/>
        <c:crosses val="autoZero"/>
        <c:auto val="1"/>
        <c:lblOffset val="100"/>
        <c:tickLblSkip val="1"/>
        <c:noMultiLvlLbl val="0"/>
      </c:catAx>
      <c:valAx>
        <c:axId val="375074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819818"/>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29</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11.xml><?xml version="1.0" encoding="utf-8"?>
<chartsheet xmlns="http://schemas.openxmlformats.org/spreadsheetml/2006/main" xmlns:r="http://schemas.openxmlformats.org/officeDocument/2006/relationships">
  <sheetPr codeName="Chart11"/>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12.xml><?xml version="1.0" encoding="utf-8"?>
<chartsheet xmlns="http://schemas.openxmlformats.org/spreadsheetml/2006/main" xmlns:r="http://schemas.openxmlformats.org/officeDocument/2006/relationships">
  <sheetPr codeName="Chart12"/>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13.xml><?xml version="1.0" encoding="utf-8"?>
<chartsheet xmlns="http://schemas.openxmlformats.org/spreadsheetml/2006/main" xmlns:r="http://schemas.openxmlformats.org/officeDocument/2006/relationships">
  <sheetPr codeName="Chart13"/>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14.xml><?xml version="1.0" encoding="utf-8"?>
<chartsheet xmlns="http://schemas.openxmlformats.org/spreadsheetml/2006/main" xmlns:r="http://schemas.openxmlformats.org/officeDocument/2006/relationships">
  <sheetPr codeName="Chart14"/>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15.xml><?xml version="1.0" encoding="utf-8"?>
<chartsheet xmlns="http://schemas.openxmlformats.org/spreadsheetml/2006/main" xmlns:r="http://schemas.openxmlformats.org/officeDocument/2006/relationships">
  <sheetPr codeName="Chart15"/>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16.xml><?xml version="1.0" encoding="utf-8"?>
<chartsheet xmlns="http://schemas.openxmlformats.org/spreadsheetml/2006/main" xmlns:r="http://schemas.openxmlformats.org/officeDocument/2006/relationships">
  <sheetPr codeName="Chart16"/>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17.xml><?xml version="1.0" encoding="utf-8"?>
<chartsheet xmlns="http://schemas.openxmlformats.org/spreadsheetml/2006/main" xmlns:r="http://schemas.openxmlformats.org/officeDocument/2006/relationships">
  <sheetPr codeName="Chart17"/>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30</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48031496062992" right="0.748031496062992" top="0.984251968503937" bottom="0.984251968503937" header="0.511811023622047" footer="0.511811023622047"/>
  <pageSetup horizontalDpi="600" verticalDpi="600" orientation="landscape"/>
  <headerFooter>
    <oddFooter>&amp;CCPSLD Graphs 2016-2017&amp;RPage 36</oddFooter>
  </headerFooter>
  <drawing r:id="rId1"/>
</chartsheet>
</file>

<file path=xl/chartsheets/sheet4.xml><?xml version="1.0" encoding="utf-8"?>
<chartsheet xmlns="http://schemas.openxmlformats.org/spreadsheetml/2006/main" xmlns:r="http://schemas.openxmlformats.org/officeDocument/2006/relationships">
  <sheetPr codeName="Chart3"/>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30</oddFooter>
  </headerFooter>
  <drawing r:id="rId1"/>
</chartsheet>
</file>

<file path=xl/chartsheets/sheet5.xml><?xml version="1.0" encoding="utf-8"?>
<chartsheet xmlns="http://schemas.openxmlformats.org/spreadsheetml/2006/main" xmlns:r="http://schemas.openxmlformats.org/officeDocument/2006/relationships">
  <sheetPr codeName="Chart4"/>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30</oddFooter>
  </headerFooter>
  <drawing r:id="rId1"/>
</chartsheet>
</file>

<file path=xl/chartsheets/sheet6.xml><?xml version="1.0" encoding="utf-8"?>
<chartsheet xmlns="http://schemas.openxmlformats.org/spreadsheetml/2006/main" xmlns:r="http://schemas.openxmlformats.org/officeDocument/2006/relationships">
  <sheetPr codeName="Chart5"/>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30</oddFooter>
  </headerFooter>
  <drawing r:id="rId1"/>
</chartsheet>
</file>

<file path=xl/chartsheets/sheet7.xml><?xml version="1.0" encoding="utf-8"?>
<chartsheet xmlns="http://schemas.openxmlformats.org/spreadsheetml/2006/main" xmlns:r="http://schemas.openxmlformats.org/officeDocument/2006/relationships">
  <sheetPr codeName="Chart8"/>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8.xml><?xml version="1.0" encoding="utf-8"?>
<chartsheet xmlns="http://schemas.openxmlformats.org/spreadsheetml/2006/main" xmlns:r="http://schemas.openxmlformats.org/officeDocument/2006/relationships">
  <sheetPr codeName="Chart9"/>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chartsheets/sheet9.xml><?xml version="1.0" encoding="utf-8"?>
<chartsheet xmlns="http://schemas.openxmlformats.org/spreadsheetml/2006/main" xmlns:r="http://schemas.openxmlformats.org/officeDocument/2006/relationships">
  <sheetPr codeName="Chart10"/>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2016-2017&amp;RPage 36</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00800" cy="79629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86800" cy="5943600"/>
    <xdr:graphicFrame>
      <xdr:nvGraphicFramePr>
        <xdr:cNvPr id="1" name="Shape 1025"/>
        <xdr:cNvGraphicFramePr/>
      </xdr:nvGraphicFramePr>
      <xdr:xfrm>
        <a:off x="0" y="0"/>
        <a:ext cx="8686800" cy="59436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00800" cy="79629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00800" cy="79629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7"/>
  <sheetViews>
    <sheetView view="pageLayout" workbookViewId="0" topLeftCell="A1">
      <selection activeCell="A3" sqref="A3"/>
    </sheetView>
  </sheetViews>
  <sheetFormatPr defaultColWidth="9.140625" defaultRowHeight="12.75"/>
  <cols>
    <col min="1" max="1" width="64.28125" style="16" customWidth="1"/>
    <col min="2" max="2" width="20.00390625" style="16" customWidth="1"/>
    <col min="3" max="16384" width="9.140625" style="16" customWidth="1"/>
  </cols>
  <sheetData>
    <row r="1" spans="1:2" ht="18.75">
      <c r="A1" s="236" t="s">
        <v>61</v>
      </c>
      <c r="B1" s="236"/>
    </row>
    <row r="2" spans="1:2" ht="18.75">
      <c r="A2" s="236" t="s">
        <v>173</v>
      </c>
      <c r="B2" s="236"/>
    </row>
    <row r="3" spans="1:2" ht="18.75">
      <c r="A3" s="17"/>
      <c r="B3" s="17"/>
    </row>
    <row r="5" spans="1:2" ht="63" customHeight="1">
      <c r="A5" s="234" t="s">
        <v>62</v>
      </c>
      <c r="B5" s="235"/>
    </row>
    <row r="6" ht="72.75" customHeight="1"/>
    <row r="9" spans="1:2" ht="18.75">
      <c r="A9" s="16" t="s">
        <v>37</v>
      </c>
      <c r="B9" s="16" t="s">
        <v>70</v>
      </c>
    </row>
    <row r="11" spans="1:2" ht="18.75">
      <c r="A11" s="16" t="s">
        <v>36</v>
      </c>
      <c r="B11" s="16" t="s">
        <v>172</v>
      </c>
    </row>
    <row r="13" spans="1:2" ht="18.75">
      <c r="A13" s="16" t="s">
        <v>35</v>
      </c>
      <c r="B13" s="16" t="s">
        <v>117</v>
      </c>
    </row>
    <row r="15" spans="1:2" ht="18.75">
      <c r="A15" s="16" t="s">
        <v>20</v>
      </c>
      <c r="B15" s="16" t="s">
        <v>162</v>
      </c>
    </row>
    <row r="17" spans="1:2" ht="18.75">
      <c r="A17" s="16" t="s">
        <v>34</v>
      </c>
      <c r="B17" s="16" t="s">
        <v>163</v>
      </c>
    </row>
  </sheetData>
  <sheetProtection/>
  <mergeCells count="3">
    <mergeCell ref="A5:B5"/>
    <mergeCell ref="A1:B1"/>
    <mergeCell ref="A2:B2"/>
  </mergeCells>
  <printOptions/>
  <pageMargins left="1"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0"/>
  <sheetViews>
    <sheetView view="pageLayout" workbookViewId="0" topLeftCell="A1">
      <selection activeCell="B10" sqref="B10"/>
    </sheetView>
  </sheetViews>
  <sheetFormatPr defaultColWidth="9.140625" defaultRowHeight="12.75"/>
  <cols>
    <col min="1" max="1" width="13.00390625" style="0" customWidth="1"/>
    <col min="2" max="2" width="26.00390625" style="0" customWidth="1"/>
    <col min="5" max="5" width="28.8515625" style="0" customWidth="1"/>
    <col min="6" max="6" width="19.7109375" style="0" hidden="1" customWidth="1"/>
    <col min="7" max="7" width="14.421875" style="0" hidden="1" customWidth="1"/>
  </cols>
  <sheetData>
    <row r="1" spans="2:5" ht="19.5" customHeight="1">
      <c r="B1" s="237" t="s">
        <v>37</v>
      </c>
      <c r="C1" s="237"/>
      <c r="D1" s="237"/>
      <c r="E1" s="237"/>
    </row>
    <row r="2" spans="1:6" ht="19.5" customHeight="1" thickBot="1">
      <c r="A2" s="4"/>
      <c r="B2" s="4"/>
      <c r="C2" s="4"/>
      <c r="D2" s="4"/>
      <c r="E2" s="4"/>
      <c r="F2" s="4"/>
    </row>
    <row r="3" spans="2:7" ht="19.5" customHeight="1">
      <c r="B3" s="5" t="s">
        <v>3</v>
      </c>
      <c r="C3" s="6" t="s">
        <v>38</v>
      </c>
      <c r="D3" s="6"/>
      <c r="E3" s="7"/>
      <c r="F3" s="8"/>
      <c r="G3" s="9"/>
    </row>
    <row r="4" spans="2:7" ht="19.5" customHeight="1">
      <c r="B4" s="10" t="s">
        <v>39</v>
      </c>
      <c r="C4" s="11" t="s">
        <v>40</v>
      </c>
      <c r="D4" s="11"/>
      <c r="E4" s="12"/>
      <c r="F4" s="11"/>
      <c r="G4" s="12"/>
    </row>
    <row r="5" spans="2:7" ht="19.5" customHeight="1">
      <c r="B5" s="10" t="s">
        <v>115</v>
      </c>
      <c r="C5" s="11" t="s">
        <v>105</v>
      </c>
      <c r="D5" s="11"/>
      <c r="E5" s="12"/>
      <c r="F5" s="11"/>
      <c r="G5" s="12"/>
    </row>
    <row r="6" spans="2:7" ht="19.5" customHeight="1">
      <c r="B6" s="10" t="s">
        <v>41</v>
      </c>
      <c r="C6" s="11" t="s">
        <v>42</v>
      </c>
      <c r="D6" s="11"/>
      <c r="E6" s="12"/>
      <c r="F6" s="11"/>
      <c r="G6" s="12"/>
    </row>
    <row r="7" spans="2:7" ht="19.5" customHeight="1">
      <c r="B7" s="10" t="s">
        <v>100</v>
      </c>
      <c r="C7" s="11" t="s">
        <v>101</v>
      </c>
      <c r="D7" s="11"/>
      <c r="E7" s="12"/>
      <c r="F7" s="11"/>
      <c r="G7" s="12"/>
    </row>
    <row r="8" spans="2:7" ht="19.5" customHeight="1">
      <c r="B8" s="10" t="s">
        <v>43</v>
      </c>
      <c r="C8" s="11" t="s">
        <v>44</v>
      </c>
      <c r="D8" s="11"/>
      <c r="E8" s="12"/>
      <c r="F8" s="11"/>
      <c r="G8" s="12"/>
    </row>
    <row r="9" spans="2:7" ht="19.5" customHeight="1">
      <c r="B9" s="10" t="s">
        <v>106</v>
      </c>
      <c r="C9" s="11" t="s">
        <v>107</v>
      </c>
      <c r="D9" s="11"/>
      <c r="E9" s="12"/>
      <c r="F9" s="11"/>
      <c r="G9" s="12"/>
    </row>
    <row r="10" spans="2:7" ht="19.5" customHeight="1">
      <c r="B10" s="49" t="s">
        <v>171</v>
      </c>
      <c r="C10" s="11" t="s">
        <v>45</v>
      </c>
      <c r="D10" s="11"/>
      <c r="E10" s="12"/>
      <c r="F10" s="11"/>
      <c r="G10" s="12"/>
    </row>
    <row r="11" spans="2:7" ht="19.5" customHeight="1">
      <c r="B11" s="10" t="s">
        <v>108</v>
      </c>
      <c r="C11" s="11" t="s">
        <v>109</v>
      </c>
      <c r="D11" s="11"/>
      <c r="E11" s="12"/>
      <c r="F11" s="11"/>
      <c r="G11" s="12"/>
    </row>
    <row r="12" spans="2:7" ht="19.5" customHeight="1">
      <c r="B12" s="10" t="s">
        <v>4</v>
      </c>
      <c r="C12" s="11" t="s">
        <v>46</v>
      </c>
      <c r="D12" s="11"/>
      <c r="E12" s="12"/>
      <c r="F12" s="11"/>
      <c r="G12" s="12"/>
    </row>
    <row r="13" spans="2:7" ht="19.5" customHeight="1">
      <c r="B13" s="10" t="s">
        <v>167</v>
      </c>
      <c r="C13" s="11" t="s">
        <v>168</v>
      </c>
      <c r="D13" s="11"/>
      <c r="E13" s="12"/>
      <c r="F13" s="11"/>
      <c r="G13" s="12"/>
    </row>
    <row r="14" spans="2:7" ht="19.5" customHeight="1">
      <c r="B14" s="10" t="s">
        <v>11</v>
      </c>
      <c r="C14" s="11" t="s">
        <v>47</v>
      </c>
      <c r="D14" s="11"/>
      <c r="E14" s="12"/>
      <c r="F14" s="11"/>
      <c r="G14" s="12"/>
    </row>
    <row r="15" spans="2:7" ht="19.5" customHeight="1">
      <c r="B15" s="10" t="s">
        <v>48</v>
      </c>
      <c r="C15" s="11" t="s">
        <v>49</v>
      </c>
      <c r="D15" s="11"/>
      <c r="E15" s="12"/>
      <c r="F15" s="11"/>
      <c r="G15" s="12"/>
    </row>
    <row r="16" spans="2:7" ht="19.5" customHeight="1">
      <c r="B16" s="10" t="s">
        <v>13</v>
      </c>
      <c r="C16" s="11" t="s">
        <v>50</v>
      </c>
      <c r="D16" s="11"/>
      <c r="E16" s="12"/>
      <c r="F16" s="11"/>
      <c r="G16" s="12"/>
    </row>
    <row r="17" spans="2:7" ht="19.5" customHeight="1">
      <c r="B17" s="10" t="s">
        <v>64</v>
      </c>
      <c r="C17" s="11" t="s">
        <v>103</v>
      </c>
      <c r="D17" s="11"/>
      <c r="E17" s="12"/>
      <c r="F17" s="11"/>
      <c r="G17" s="12"/>
    </row>
    <row r="18" spans="2:7" ht="19.5" customHeight="1">
      <c r="B18" s="10" t="s">
        <v>99</v>
      </c>
      <c r="C18" s="11" t="s">
        <v>102</v>
      </c>
      <c r="D18" s="11"/>
      <c r="E18" s="12"/>
      <c r="F18" s="11"/>
      <c r="G18" s="12"/>
    </row>
    <row r="19" spans="2:7" ht="19.5" customHeight="1">
      <c r="B19" s="10" t="s">
        <v>14</v>
      </c>
      <c r="C19" s="11" t="s">
        <v>51</v>
      </c>
      <c r="D19" s="11"/>
      <c r="E19" s="12"/>
      <c r="F19" s="11"/>
      <c r="G19" s="12"/>
    </row>
    <row r="20" spans="2:7" ht="19.5" customHeight="1">
      <c r="B20" s="10" t="s">
        <v>52</v>
      </c>
      <c r="C20" s="11" t="s">
        <v>53</v>
      </c>
      <c r="D20" s="11"/>
      <c r="E20" s="12"/>
      <c r="F20" s="11"/>
      <c r="G20" s="12"/>
    </row>
    <row r="21" spans="2:7" ht="19.5" customHeight="1">
      <c r="B21" s="10" t="s">
        <v>32</v>
      </c>
      <c r="C21" s="11" t="s">
        <v>54</v>
      </c>
      <c r="D21" s="11"/>
      <c r="E21" s="12"/>
      <c r="F21" s="11"/>
      <c r="G21" s="12"/>
    </row>
    <row r="22" spans="2:7" ht="19.5" customHeight="1">
      <c r="B22" s="10" t="s">
        <v>63</v>
      </c>
      <c r="C22" s="11" t="s">
        <v>65</v>
      </c>
      <c r="D22" s="11"/>
      <c r="E22" s="12"/>
      <c r="F22" s="11"/>
      <c r="G22" s="12"/>
    </row>
    <row r="23" spans="2:7" ht="19.5" customHeight="1">
      <c r="B23" s="10" t="s">
        <v>16</v>
      </c>
      <c r="C23" s="11" t="s">
        <v>55</v>
      </c>
      <c r="D23" s="11"/>
      <c r="E23" s="12"/>
      <c r="F23" s="11"/>
      <c r="G23" s="12"/>
    </row>
    <row r="24" spans="2:7" ht="19.5" customHeight="1">
      <c r="B24" s="10" t="s">
        <v>5</v>
      </c>
      <c r="C24" s="11" t="s">
        <v>56</v>
      </c>
      <c r="D24" s="11"/>
      <c r="E24" s="12"/>
      <c r="F24" s="11"/>
      <c r="G24" s="12"/>
    </row>
    <row r="25" spans="2:7" ht="19.5" customHeight="1">
      <c r="B25" s="10" t="s">
        <v>116</v>
      </c>
      <c r="C25" s="11" t="s">
        <v>110</v>
      </c>
      <c r="D25" s="11"/>
      <c r="E25" s="12"/>
      <c r="G25" s="12"/>
    </row>
    <row r="26" spans="2:7" ht="19.5" customHeight="1">
      <c r="B26" s="10" t="s">
        <v>10</v>
      </c>
      <c r="C26" s="11" t="s">
        <v>57</v>
      </c>
      <c r="D26" s="11"/>
      <c r="E26" s="12"/>
      <c r="F26" s="11"/>
      <c r="G26" s="12"/>
    </row>
    <row r="27" spans="2:7" ht="19.5" customHeight="1">
      <c r="B27" s="10" t="s">
        <v>17</v>
      </c>
      <c r="C27" s="11" t="s">
        <v>58</v>
      </c>
      <c r="D27" s="11"/>
      <c r="E27" s="12"/>
      <c r="F27" s="11"/>
      <c r="G27" s="12"/>
    </row>
    <row r="28" spans="2:7" ht="19.5" customHeight="1">
      <c r="B28" s="10" t="s">
        <v>59</v>
      </c>
      <c r="C28" s="11" t="s">
        <v>60</v>
      </c>
      <c r="D28" s="11"/>
      <c r="E28" s="12"/>
      <c r="F28" s="11"/>
      <c r="G28" s="12"/>
    </row>
    <row r="29" spans="2:7" ht="19.5" customHeight="1" thickBot="1">
      <c r="B29" s="13" t="s">
        <v>111</v>
      </c>
      <c r="C29" s="14" t="s">
        <v>112</v>
      </c>
      <c r="D29" s="14"/>
      <c r="E29" s="15"/>
      <c r="F29" s="14"/>
      <c r="G29" s="15"/>
    </row>
    <row r="30" ht="12.75">
      <c r="C30" s="19"/>
    </row>
  </sheetData>
  <sheetProtection/>
  <mergeCells count="1">
    <mergeCell ref="B1:E1"/>
  </mergeCells>
  <printOptions/>
  <pageMargins left="0.75" right="0.75" top="1" bottom="1" header="0.5" footer="0.5"/>
  <pageSetup horizontalDpi="600" verticalDpi="600" orientation="portrait" r:id="rId1"/>
  <headerFooter alignWithMargins="0">
    <oddFooter>&amp;LCPSLD Stats 2016-2017&amp;RPage 1</oddFooter>
  </headerFooter>
</worksheet>
</file>

<file path=xl/worksheets/sheet3.xml><?xml version="1.0" encoding="utf-8"?>
<worksheet xmlns="http://schemas.openxmlformats.org/spreadsheetml/2006/main" xmlns:r="http://schemas.openxmlformats.org/officeDocument/2006/relationships">
  <dimension ref="A1:DB1263"/>
  <sheetViews>
    <sheetView tabSelected="1" zoomScale="96" zoomScaleNormal="96" zoomScalePageLayoutView="77" workbookViewId="0" topLeftCell="AM12">
      <selection activeCell="BE30" sqref="BE30"/>
    </sheetView>
  </sheetViews>
  <sheetFormatPr defaultColWidth="9.140625" defaultRowHeight="30" customHeight="1"/>
  <cols>
    <col min="1" max="1" width="10.8515625" style="53" hidden="1" customWidth="1"/>
    <col min="2" max="2" width="8.7109375" style="57" bestFit="1" customWidth="1"/>
    <col min="3" max="3" width="33.421875" style="141" customWidth="1"/>
    <col min="4" max="4" width="22.421875" style="53" customWidth="1"/>
    <col min="5" max="5" width="23.00390625" style="53" customWidth="1"/>
    <col min="6" max="6" width="12.7109375" style="53" customWidth="1"/>
    <col min="7" max="8" width="12.7109375" style="158" customWidth="1"/>
    <col min="9" max="9" width="0.13671875" style="57" customWidth="1"/>
    <col min="10" max="10" width="12.8515625" style="155" hidden="1" customWidth="1"/>
    <col min="11" max="11" width="12.28125" style="155" customWidth="1"/>
    <col min="12" max="12" width="0.2890625" style="155" customWidth="1"/>
    <col min="13" max="13" width="14.57421875" style="155" customWidth="1"/>
    <col min="14" max="14" width="12.7109375" style="155" hidden="1" customWidth="1"/>
    <col min="15" max="16" width="12.7109375" style="155" customWidth="1"/>
    <col min="17" max="17" width="12.7109375" style="158" customWidth="1"/>
    <col min="18" max="18" width="12.7109375" style="155" customWidth="1"/>
    <col min="19" max="19" width="0.2890625" style="57" customWidth="1"/>
    <col min="20" max="22" width="12.7109375" style="53" customWidth="1"/>
    <col min="23" max="23" width="14.140625" style="55" customWidth="1"/>
    <col min="24" max="24" width="12.7109375" style="53" customWidth="1"/>
    <col min="25" max="25" width="14.8515625" style="54" customWidth="1"/>
    <col min="26" max="26" width="0.13671875" style="57" customWidth="1"/>
    <col min="27" max="29" width="12.7109375" style="155" customWidth="1"/>
    <col min="30" max="30" width="12.7109375" style="194" customWidth="1"/>
    <col min="31" max="35" width="12.7109375" style="155" customWidth="1"/>
    <col min="36" max="36" width="0.71875" style="57" customWidth="1"/>
    <col min="37" max="48" width="12.7109375" style="155" customWidth="1"/>
    <col min="49" max="49" width="12.57421875" style="155" customWidth="1"/>
    <col min="50" max="50" width="0.2890625" style="213" hidden="1" customWidth="1"/>
    <col min="51" max="51" width="15.7109375" style="53" customWidth="1"/>
    <col min="52" max="53" width="15.7109375" style="55" customWidth="1"/>
    <col min="54" max="54" width="15.7109375" style="53" customWidth="1"/>
    <col min="55" max="55" width="15.7109375" style="54" customWidth="1"/>
    <col min="56" max="56" width="0.13671875" style="57" customWidth="1"/>
    <col min="57" max="57" width="18.7109375" style="56" customWidth="1"/>
    <col min="58" max="58" width="0.71875" style="57" customWidth="1"/>
    <col min="59" max="77" width="12.7109375" style="57" customWidth="1"/>
    <col min="78" max="78" width="0.13671875" style="57" customWidth="1"/>
    <col min="79" max="79" width="20.140625" style="54" customWidth="1"/>
    <col min="80" max="80" width="0.71875" style="57" hidden="1" customWidth="1"/>
    <col min="81" max="87" width="20.7109375" style="53" customWidth="1"/>
    <col min="88" max="88" width="0.71875" style="144" customWidth="1"/>
    <col min="89" max="96" width="8.7109375" style="142" customWidth="1"/>
    <col min="97" max="97" width="8.28125" style="143" customWidth="1"/>
    <col min="98" max="105" width="8.7109375" style="142" customWidth="1"/>
    <col min="106" max="106" width="0.71875" style="53" customWidth="1"/>
    <col min="107" max="16384" width="9.140625" style="53" customWidth="1"/>
  </cols>
  <sheetData>
    <row r="1" spans="1:106" s="72" customFormat="1" ht="30" customHeight="1">
      <c r="A1" s="67"/>
      <c r="B1" s="249" t="s">
        <v>30</v>
      </c>
      <c r="C1" s="249"/>
      <c r="D1" s="249"/>
      <c r="E1" s="249"/>
      <c r="F1" s="250"/>
      <c r="G1" s="241" t="s">
        <v>128</v>
      </c>
      <c r="H1" s="242"/>
      <c r="I1" s="68"/>
      <c r="J1" s="243" t="s">
        <v>131</v>
      </c>
      <c r="K1" s="243"/>
      <c r="L1" s="243"/>
      <c r="M1" s="243"/>
      <c r="N1" s="243"/>
      <c r="O1" s="243"/>
      <c r="P1" s="243"/>
      <c r="Q1" s="243"/>
      <c r="R1" s="244"/>
      <c r="S1" s="68"/>
      <c r="T1" s="263" t="s">
        <v>75</v>
      </c>
      <c r="U1" s="264"/>
      <c r="V1" s="264"/>
      <c r="W1" s="264"/>
      <c r="X1" s="264"/>
      <c r="Y1" s="265"/>
      <c r="Z1" s="68"/>
      <c r="AA1" s="256" t="s">
        <v>133</v>
      </c>
      <c r="AB1" s="257"/>
      <c r="AC1" s="257"/>
      <c r="AD1" s="257"/>
      <c r="AE1" s="257"/>
      <c r="AF1" s="257"/>
      <c r="AG1" s="257"/>
      <c r="AH1" s="257"/>
      <c r="AI1" s="258"/>
      <c r="AJ1" s="68"/>
      <c r="AK1" s="266" t="s">
        <v>76</v>
      </c>
      <c r="AL1" s="241"/>
      <c r="AM1" s="241"/>
      <c r="AN1" s="241"/>
      <c r="AO1" s="241"/>
      <c r="AP1" s="241"/>
      <c r="AQ1" s="241"/>
      <c r="AR1" s="241"/>
      <c r="AS1" s="241"/>
      <c r="AT1" s="241"/>
      <c r="AU1" s="241"/>
      <c r="AV1" s="241"/>
      <c r="AW1" s="267"/>
      <c r="AX1" s="195"/>
      <c r="AY1" s="260" t="s">
        <v>136</v>
      </c>
      <c r="AZ1" s="261"/>
      <c r="BA1" s="261"/>
      <c r="BB1" s="261"/>
      <c r="BC1" s="265"/>
      <c r="BD1" s="68"/>
      <c r="BE1" s="51" t="s">
        <v>185</v>
      </c>
      <c r="BF1" s="68"/>
      <c r="BG1" s="260" t="s">
        <v>139</v>
      </c>
      <c r="BH1" s="261"/>
      <c r="BI1" s="261"/>
      <c r="BJ1" s="261"/>
      <c r="BK1" s="261"/>
      <c r="BL1" s="261"/>
      <c r="BM1" s="261"/>
      <c r="BN1" s="261"/>
      <c r="BO1" s="261"/>
      <c r="BP1" s="261"/>
      <c r="BQ1" s="261"/>
      <c r="BR1" s="261"/>
      <c r="BS1" s="261"/>
      <c r="BT1" s="261"/>
      <c r="BU1" s="261"/>
      <c r="BV1" s="261"/>
      <c r="BW1" s="261"/>
      <c r="BX1" s="261"/>
      <c r="BY1" s="261"/>
      <c r="BZ1" s="68"/>
      <c r="CA1" s="69" t="s">
        <v>33</v>
      </c>
      <c r="CB1" s="68"/>
      <c r="CC1" s="260" t="s">
        <v>165</v>
      </c>
      <c r="CD1" s="261"/>
      <c r="CE1" s="261"/>
      <c r="CF1" s="261"/>
      <c r="CG1" s="261"/>
      <c r="CH1" s="262"/>
      <c r="CI1" s="70"/>
      <c r="CJ1" s="68"/>
      <c r="CK1" s="245" t="s">
        <v>193</v>
      </c>
      <c r="CL1" s="245" t="s">
        <v>194</v>
      </c>
      <c r="CM1" s="245" t="s">
        <v>191</v>
      </c>
      <c r="CN1" s="245" t="s">
        <v>195</v>
      </c>
      <c r="CO1" s="245" t="s">
        <v>196</v>
      </c>
      <c r="CP1" s="245" t="s">
        <v>197</v>
      </c>
      <c r="CQ1" s="245" t="s">
        <v>198</v>
      </c>
      <c r="CR1" s="245" t="s">
        <v>192</v>
      </c>
      <c r="CS1" s="245" t="s">
        <v>199</v>
      </c>
      <c r="CT1" s="245" t="s">
        <v>200</v>
      </c>
      <c r="CU1" s="245" t="s">
        <v>201</v>
      </c>
      <c r="CV1" s="245" t="s">
        <v>202</v>
      </c>
      <c r="CW1" s="245" t="s">
        <v>186</v>
      </c>
      <c r="CX1" s="245" t="s">
        <v>187</v>
      </c>
      <c r="CY1" s="245" t="s">
        <v>188</v>
      </c>
      <c r="CZ1" s="245" t="s">
        <v>189</v>
      </c>
      <c r="DA1" s="245" t="s">
        <v>190</v>
      </c>
      <c r="DB1" s="71"/>
    </row>
    <row r="2" spans="1:106" s="79" customFormat="1" ht="15" customHeight="1">
      <c r="A2" s="3"/>
      <c r="B2" s="18"/>
      <c r="C2" s="73"/>
      <c r="D2" s="18"/>
      <c r="E2" s="18"/>
      <c r="F2" s="74"/>
      <c r="G2" s="145" t="s">
        <v>22</v>
      </c>
      <c r="H2" s="146" t="s">
        <v>23</v>
      </c>
      <c r="I2" s="75"/>
      <c r="J2" s="159" t="s">
        <v>22</v>
      </c>
      <c r="K2" s="159" t="s">
        <v>23</v>
      </c>
      <c r="L2" s="159" t="s">
        <v>24</v>
      </c>
      <c r="M2" s="159" t="s">
        <v>25</v>
      </c>
      <c r="N2" s="159" t="s">
        <v>67</v>
      </c>
      <c r="O2" s="160" t="s">
        <v>68</v>
      </c>
      <c r="P2" s="161" t="s">
        <v>27</v>
      </c>
      <c r="Q2" s="162" t="s">
        <v>29</v>
      </c>
      <c r="R2" s="159" t="s">
        <v>104</v>
      </c>
      <c r="S2" s="75"/>
      <c r="T2" s="3" t="s">
        <v>22</v>
      </c>
      <c r="U2" s="3" t="s">
        <v>23</v>
      </c>
      <c r="V2" s="3" t="s">
        <v>24</v>
      </c>
      <c r="W2" s="3" t="s">
        <v>72</v>
      </c>
      <c r="X2" s="3" t="s">
        <v>26</v>
      </c>
      <c r="Y2" s="3" t="s">
        <v>73</v>
      </c>
      <c r="Z2" s="75"/>
      <c r="AA2" s="146" t="s">
        <v>22</v>
      </c>
      <c r="AB2" s="146" t="s">
        <v>23</v>
      </c>
      <c r="AC2" s="146" t="s">
        <v>24</v>
      </c>
      <c r="AD2" s="177" t="s">
        <v>177</v>
      </c>
      <c r="AE2" s="178" t="s">
        <v>26</v>
      </c>
      <c r="AF2" s="145" t="s">
        <v>22</v>
      </c>
      <c r="AG2" s="146" t="s">
        <v>23</v>
      </c>
      <c r="AH2" s="146" t="s">
        <v>24</v>
      </c>
      <c r="AI2" s="146" t="s">
        <v>72</v>
      </c>
      <c r="AJ2" s="75"/>
      <c r="AK2" s="146" t="s">
        <v>71</v>
      </c>
      <c r="AL2" s="146" t="s">
        <v>74</v>
      </c>
      <c r="AM2" s="146" t="s">
        <v>77</v>
      </c>
      <c r="AN2" s="145" t="s">
        <v>23</v>
      </c>
      <c r="AO2" s="146" t="s">
        <v>24</v>
      </c>
      <c r="AP2" s="145" t="s">
        <v>180</v>
      </c>
      <c r="AQ2" s="146" t="s">
        <v>26</v>
      </c>
      <c r="AR2" s="146" t="s">
        <v>73</v>
      </c>
      <c r="AS2" s="145" t="s">
        <v>27</v>
      </c>
      <c r="AT2" s="146" t="s">
        <v>29</v>
      </c>
      <c r="AU2" s="196" t="s">
        <v>104</v>
      </c>
      <c r="AV2" s="146" t="s">
        <v>181</v>
      </c>
      <c r="AW2" s="146" t="s">
        <v>169</v>
      </c>
      <c r="AX2" s="197"/>
      <c r="AY2" s="3" t="s">
        <v>22</v>
      </c>
      <c r="AZ2" s="22" t="s">
        <v>23</v>
      </c>
      <c r="BA2" s="22" t="s">
        <v>24</v>
      </c>
      <c r="BB2" s="3" t="s">
        <v>25</v>
      </c>
      <c r="BC2" s="3" t="s">
        <v>176</v>
      </c>
      <c r="BD2" s="75"/>
      <c r="BE2" s="52"/>
      <c r="BF2" s="75"/>
      <c r="BG2" s="76"/>
      <c r="BH2" s="3" t="s">
        <v>22</v>
      </c>
      <c r="BI2" s="3" t="s">
        <v>23</v>
      </c>
      <c r="BJ2" s="3" t="s">
        <v>24</v>
      </c>
      <c r="BK2" s="76"/>
      <c r="BL2" s="3" t="s">
        <v>22</v>
      </c>
      <c r="BM2" s="3" t="s">
        <v>23</v>
      </c>
      <c r="BN2" s="3" t="s">
        <v>24</v>
      </c>
      <c r="BO2" s="3"/>
      <c r="BP2" s="3" t="s">
        <v>22</v>
      </c>
      <c r="BQ2" s="3" t="s">
        <v>23</v>
      </c>
      <c r="BR2" s="3" t="s">
        <v>24</v>
      </c>
      <c r="BS2" s="76"/>
      <c r="BT2" s="3" t="s">
        <v>22</v>
      </c>
      <c r="BU2" s="3" t="s">
        <v>23</v>
      </c>
      <c r="BV2" s="3" t="s">
        <v>24</v>
      </c>
      <c r="BW2" s="22" t="s">
        <v>26</v>
      </c>
      <c r="BX2" s="3" t="s">
        <v>28</v>
      </c>
      <c r="BY2" s="3" t="s">
        <v>27</v>
      </c>
      <c r="BZ2" s="75"/>
      <c r="CA2" s="3"/>
      <c r="CB2" s="75"/>
      <c r="CC2" s="3"/>
      <c r="CD2" s="3"/>
      <c r="CE2" s="3"/>
      <c r="CF2" s="3"/>
      <c r="CG2" s="3"/>
      <c r="CH2" s="3"/>
      <c r="CI2" s="3"/>
      <c r="CJ2" s="77"/>
      <c r="CK2" s="246"/>
      <c r="CL2" s="246"/>
      <c r="CM2" s="246"/>
      <c r="CN2" s="246"/>
      <c r="CO2" s="246"/>
      <c r="CP2" s="246"/>
      <c r="CQ2" s="246"/>
      <c r="CR2" s="246"/>
      <c r="CS2" s="246"/>
      <c r="CT2" s="246"/>
      <c r="CU2" s="246"/>
      <c r="CV2" s="246"/>
      <c r="CW2" s="246"/>
      <c r="CX2" s="246"/>
      <c r="CY2" s="246"/>
      <c r="CZ2" s="246"/>
      <c r="DA2" s="246"/>
      <c r="DB2" s="78"/>
    </row>
    <row r="3" spans="1:106" s="79" customFormat="1" ht="15" customHeight="1">
      <c r="A3" s="3"/>
      <c r="B3" s="3"/>
      <c r="C3" s="76"/>
      <c r="D3" s="3"/>
      <c r="E3" s="3"/>
      <c r="F3" s="80"/>
      <c r="G3" s="145"/>
      <c r="H3" s="146"/>
      <c r="I3" s="81"/>
      <c r="J3" s="238" t="s">
        <v>164</v>
      </c>
      <c r="K3" s="239"/>
      <c r="L3" s="239"/>
      <c r="M3" s="239"/>
      <c r="N3" s="239"/>
      <c r="O3" s="240"/>
      <c r="P3" s="163" t="s">
        <v>132</v>
      </c>
      <c r="Q3" s="252" t="s">
        <v>129</v>
      </c>
      <c r="R3" s="259"/>
      <c r="S3" s="81"/>
      <c r="T3" s="82"/>
      <c r="U3" s="3"/>
      <c r="V3" s="3"/>
      <c r="W3" s="3"/>
      <c r="X3" s="3"/>
      <c r="Y3" s="82"/>
      <c r="Z3" s="81"/>
      <c r="AA3" s="251" t="s">
        <v>119</v>
      </c>
      <c r="AB3" s="252"/>
      <c r="AC3" s="252"/>
      <c r="AD3" s="252"/>
      <c r="AE3" s="253"/>
      <c r="AF3" s="254" t="s">
        <v>125</v>
      </c>
      <c r="AG3" s="239"/>
      <c r="AH3" s="239"/>
      <c r="AI3" s="255"/>
      <c r="AJ3" s="81"/>
      <c r="AK3" s="268" t="s">
        <v>157</v>
      </c>
      <c r="AL3" s="252"/>
      <c r="AM3" s="259"/>
      <c r="AN3" s="252" t="s">
        <v>153</v>
      </c>
      <c r="AO3" s="259"/>
      <c r="AP3" s="252" t="s">
        <v>179</v>
      </c>
      <c r="AQ3" s="252"/>
      <c r="AR3" s="259"/>
      <c r="AS3" s="252" t="s">
        <v>156</v>
      </c>
      <c r="AT3" s="252"/>
      <c r="AU3" s="252"/>
      <c r="AV3" s="252"/>
      <c r="AW3" s="259"/>
      <c r="AX3" s="198"/>
      <c r="AY3" s="3"/>
      <c r="AZ3" s="50"/>
      <c r="BA3" s="22"/>
      <c r="BB3" s="3"/>
      <c r="BC3" s="3"/>
      <c r="BD3" s="81"/>
      <c r="BE3" s="3"/>
      <c r="BF3" s="81"/>
      <c r="BG3" s="3"/>
      <c r="BH3" s="3"/>
      <c r="BI3" s="3"/>
      <c r="BJ3" s="3"/>
      <c r="BK3" s="3"/>
      <c r="BL3" s="3"/>
      <c r="BM3" s="3"/>
      <c r="BN3" s="3"/>
      <c r="BO3" s="3"/>
      <c r="BP3" s="3"/>
      <c r="BQ3" s="3"/>
      <c r="BR3" s="3"/>
      <c r="BS3" s="3"/>
      <c r="BT3" s="3"/>
      <c r="BU3" s="3"/>
      <c r="BV3" s="3"/>
      <c r="BW3" s="248" t="s">
        <v>150</v>
      </c>
      <c r="BX3" s="248"/>
      <c r="BY3" s="248"/>
      <c r="BZ3" s="81"/>
      <c r="CA3" s="3"/>
      <c r="CB3" s="81"/>
      <c r="CC3" s="3"/>
      <c r="CD3" s="3"/>
      <c r="CE3" s="3"/>
      <c r="CF3" s="83"/>
      <c r="CG3" s="83"/>
      <c r="CH3" s="83"/>
      <c r="CI3" s="83"/>
      <c r="CJ3" s="84"/>
      <c r="CK3" s="246"/>
      <c r="CL3" s="246"/>
      <c r="CM3" s="246"/>
      <c r="CN3" s="246"/>
      <c r="CO3" s="246"/>
      <c r="CP3" s="246"/>
      <c r="CQ3" s="246"/>
      <c r="CR3" s="246"/>
      <c r="CS3" s="246"/>
      <c r="CT3" s="246"/>
      <c r="CU3" s="246"/>
      <c r="CV3" s="246"/>
      <c r="CW3" s="246"/>
      <c r="CX3" s="246"/>
      <c r="CY3" s="246"/>
      <c r="CZ3" s="246"/>
      <c r="DA3" s="246"/>
      <c r="DB3" s="78"/>
    </row>
    <row r="4" spans="1:106" s="96" customFormat="1" ht="64.5" customHeight="1">
      <c r="A4" s="85" t="s">
        <v>0</v>
      </c>
      <c r="B4" s="86" t="s">
        <v>69</v>
      </c>
      <c r="C4" s="87" t="s">
        <v>1</v>
      </c>
      <c r="D4" s="88" t="s">
        <v>2</v>
      </c>
      <c r="E4" s="85" t="s">
        <v>114</v>
      </c>
      <c r="F4" s="89" t="s">
        <v>21</v>
      </c>
      <c r="G4" s="147" t="s">
        <v>126</v>
      </c>
      <c r="H4" s="148" t="s">
        <v>127</v>
      </c>
      <c r="I4" s="68"/>
      <c r="J4" s="164" t="s">
        <v>78</v>
      </c>
      <c r="K4" s="164" t="s">
        <v>79</v>
      </c>
      <c r="L4" s="164" t="s">
        <v>97</v>
      </c>
      <c r="M4" s="164" t="s">
        <v>98</v>
      </c>
      <c r="N4" s="165" t="s">
        <v>80</v>
      </c>
      <c r="O4" s="166" t="s">
        <v>81</v>
      </c>
      <c r="P4" s="167" t="s">
        <v>82</v>
      </c>
      <c r="Q4" s="156" t="s">
        <v>130</v>
      </c>
      <c r="R4" s="148" t="s">
        <v>151</v>
      </c>
      <c r="S4" s="68"/>
      <c r="T4" s="26" t="s">
        <v>152</v>
      </c>
      <c r="U4" s="90" t="s">
        <v>83</v>
      </c>
      <c r="V4" s="91" t="s">
        <v>84</v>
      </c>
      <c r="W4" s="25" t="s">
        <v>141</v>
      </c>
      <c r="X4" s="90" t="s">
        <v>85</v>
      </c>
      <c r="Y4" s="25" t="s">
        <v>142</v>
      </c>
      <c r="Z4" s="68"/>
      <c r="AA4" s="179" t="s">
        <v>86</v>
      </c>
      <c r="AB4" s="179" t="s">
        <v>120</v>
      </c>
      <c r="AC4" s="148" t="s">
        <v>92</v>
      </c>
      <c r="AD4" s="180" t="s">
        <v>121</v>
      </c>
      <c r="AE4" s="181" t="s">
        <v>122</v>
      </c>
      <c r="AF4" s="147" t="s">
        <v>123</v>
      </c>
      <c r="AG4" s="148" t="s">
        <v>166</v>
      </c>
      <c r="AH4" s="148" t="s">
        <v>134</v>
      </c>
      <c r="AI4" s="180" t="s">
        <v>124</v>
      </c>
      <c r="AJ4" s="68"/>
      <c r="AK4" s="179" t="s">
        <v>87</v>
      </c>
      <c r="AL4" s="179" t="s">
        <v>88</v>
      </c>
      <c r="AM4" s="199" t="s">
        <v>135</v>
      </c>
      <c r="AN4" s="147" t="s">
        <v>154</v>
      </c>
      <c r="AO4" s="148" t="s">
        <v>155</v>
      </c>
      <c r="AP4" s="147" t="s">
        <v>182</v>
      </c>
      <c r="AQ4" s="148" t="s">
        <v>183</v>
      </c>
      <c r="AR4" s="165" t="s">
        <v>184</v>
      </c>
      <c r="AS4" s="200" t="s">
        <v>89</v>
      </c>
      <c r="AT4" s="201" t="s">
        <v>90</v>
      </c>
      <c r="AU4" s="179" t="s">
        <v>91</v>
      </c>
      <c r="AV4" s="147" t="s">
        <v>158</v>
      </c>
      <c r="AW4" s="148" t="s">
        <v>159</v>
      </c>
      <c r="AX4" s="195"/>
      <c r="AY4" s="26" t="s">
        <v>137</v>
      </c>
      <c r="AZ4" s="26" t="s">
        <v>175</v>
      </c>
      <c r="BA4" s="28" t="s">
        <v>174</v>
      </c>
      <c r="BB4" s="24" t="s">
        <v>92</v>
      </c>
      <c r="BC4" s="25" t="s">
        <v>138</v>
      </c>
      <c r="BD4" s="68"/>
      <c r="BE4" s="25" t="s">
        <v>178</v>
      </c>
      <c r="BF4" s="68"/>
      <c r="BG4" s="92" t="s">
        <v>146</v>
      </c>
      <c r="BH4" s="93" t="s">
        <v>147</v>
      </c>
      <c r="BI4" s="93" t="s">
        <v>93</v>
      </c>
      <c r="BJ4" s="94" t="s">
        <v>160</v>
      </c>
      <c r="BK4" s="92" t="s">
        <v>146</v>
      </c>
      <c r="BL4" s="93" t="s">
        <v>147</v>
      </c>
      <c r="BM4" s="93" t="s">
        <v>93</v>
      </c>
      <c r="BN4" s="94" t="s">
        <v>160</v>
      </c>
      <c r="BO4" s="92" t="s">
        <v>146</v>
      </c>
      <c r="BP4" s="93" t="s">
        <v>147</v>
      </c>
      <c r="BQ4" s="93" t="s">
        <v>93</v>
      </c>
      <c r="BR4" s="94" t="s">
        <v>160</v>
      </c>
      <c r="BS4" s="92" t="s">
        <v>146</v>
      </c>
      <c r="BT4" s="93" t="s">
        <v>147</v>
      </c>
      <c r="BU4" s="93" t="s">
        <v>93</v>
      </c>
      <c r="BV4" s="94" t="s">
        <v>160</v>
      </c>
      <c r="BW4" s="95" t="s">
        <v>148</v>
      </c>
      <c r="BX4" s="92" t="s">
        <v>149</v>
      </c>
      <c r="BY4" s="92" t="s">
        <v>161</v>
      </c>
      <c r="BZ4" s="68"/>
      <c r="CA4" s="26" t="s">
        <v>140</v>
      </c>
      <c r="CB4" s="68"/>
      <c r="CC4" s="26" t="s">
        <v>94</v>
      </c>
      <c r="CD4" s="26" t="s">
        <v>95</v>
      </c>
      <c r="CE4" s="26" t="s">
        <v>96</v>
      </c>
      <c r="CF4" s="26" t="s">
        <v>143</v>
      </c>
      <c r="CG4" s="26" t="s">
        <v>144</v>
      </c>
      <c r="CH4" s="26" t="s">
        <v>145</v>
      </c>
      <c r="CI4" s="26" t="s">
        <v>170</v>
      </c>
      <c r="CJ4" s="68"/>
      <c r="CK4" s="247"/>
      <c r="CL4" s="247"/>
      <c r="CM4" s="247"/>
      <c r="CN4" s="247"/>
      <c r="CO4" s="247"/>
      <c r="CP4" s="247"/>
      <c r="CQ4" s="247"/>
      <c r="CR4" s="247"/>
      <c r="CS4" s="247"/>
      <c r="CT4" s="247"/>
      <c r="CU4" s="247"/>
      <c r="CV4" s="247"/>
      <c r="CW4" s="247"/>
      <c r="CX4" s="247"/>
      <c r="CY4" s="247"/>
      <c r="CZ4" s="247"/>
      <c r="DA4" s="247"/>
      <c r="DB4" s="71"/>
    </row>
    <row r="5" spans="1:106" ht="30" customHeight="1">
      <c r="A5" s="97" t="s">
        <v>118</v>
      </c>
      <c r="B5" s="98" t="s">
        <v>3</v>
      </c>
      <c r="C5" s="99" t="s">
        <v>3</v>
      </c>
      <c r="D5" s="100" t="s">
        <v>399</v>
      </c>
      <c r="E5" s="100" t="s">
        <v>400</v>
      </c>
      <c r="F5" s="101" t="s">
        <v>336</v>
      </c>
      <c r="G5" s="149">
        <v>3</v>
      </c>
      <c r="H5" s="149">
        <v>2</v>
      </c>
      <c r="I5" s="58"/>
      <c r="J5" s="168"/>
      <c r="K5" s="217">
        <v>13253.8</v>
      </c>
      <c r="L5" s="216"/>
      <c r="M5" s="217">
        <v>6407.7</v>
      </c>
      <c r="N5" s="169"/>
      <c r="O5" s="170">
        <f>SUM(K5:M5)</f>
        <v>19661.5</v>
      </c>
      <c r="P5" s="171">
        <v>1144</v>
      </c>
      <c r="Q5" s="149" t="s">
        <v>237</v>
      </c>
      <c r="R5" s="150">
        <v>52</v>
      </c>
      <c r="S5" s="58"/>
      <c r="T5" s="21">
        <v>9.7</v>
      </c>
      <c r="U5" s="21">
        <v>19.32</v>
      </c>
      <c r="V5" s="21">
        <v>2.7</v>
      </c>
      <c r="W5" s="21">
        <f>T5+U5+V5</f>
        <v>31.72</v>
      </c>
      <c r="X5" s="21">
        <v>3.7</v>
      </c>
      <c r="Y5" s="21">
        <f>W5+X5</f>
        <v>35.42</v>
      </c>
      <c r="Z5" s="58"/>
      <c r="AA5" s="29">
        <v>67824</v>
      </c>
      <c r="AB5" s="182">
        <v>4141</v>
      </c>
      <c r="AC5" s="29">
        <v>21817</v>
      </c>
      <c r="AD5" s="29">
        <f>SUM(AA5:AC5)</f>
        <v>93782</v>
      </c>
      <c r="AE5" s="31">
        <v>256</v>
      </c>
      <c r="AF5" s="183">
        <v>42656</v>
      </c>
      <c r="AG5" s="32">
        <v>3576</v>
      </c>
      <c r="AH5" s="29">
        <v>38842</v>
      </c>
      <c r="AI5" s="29">
        <f>AF5+AG5+AH5</f>
        <v>85074</v>
      </c>
      <c r="AJ5" s="58"/>
      <c r="AK5" s="29">
        <v>5392</v>
      </c>
      <c r="AL5" s="29">
        <v>17929</v>
      </c>
      <c r="AM5" s="29">
        <f>AK5+AL5</f>
        <v>23321</v>
      </c>
      <c r="AN5" s="32">
        <v>9141</v>
      </c>
      <c r="AO5" s="29">
        <v>269</v>
      </c>
      <c r="AP5" s="32">
        <v>0</v>
      </c>
      <c r="AQ5" s="29">
        <v>0</v>
      </c>
      <c r="AR5" s="29">
        <v>0</v>
      </c>
      <c r="AS5" s="32">
        <v>51008</v>
      </c>
      <c r="AT5" s="30">
        <v>16137</v>
      </c>
      <c r="AU5" s="29">
        <v>772579</v>
      </c>
      <c r="AV5" s="32">
        <v>1497</v>
      </c>
      <c r="AW5" s="29">
        <v>505</v>
      </c>
      <c r="AX5" s="202"/>
      <c r="AY5" s="21">
        <v>2639378</v>
      </c>
      <c r="AZ5" s="27">
        <v>827793</v>
      </c>
      <c r="BA5" s="103">
        <v>273711</v>
      </c>
      <c r="BB5" s="21">
        <v>270382</v>
      </c>
      <c r="BC5" s="21">
        <f>SUM(AY5:BB5)</f>
        <v>4011264</v>
      </c>
      <c r="BD5" s="58"/>
      <c r="BE5" s="21">
        <v>305111127</v>
      </c>
      <c r="BF5" s="58"/>
      <c r="BG5" s="104" t="s">
        <v>401</v>
      </c>
      <c r="BH5" s="21">
        <v>1722</v>
      </c>
      <c r="BI5" s="21">
        <v>1083</v>
      </c>
      <c r="BJ5" s="21">
        <v>84.5</v>
      </c>
      <c r="BK5" s="104" t="s">
        <v>402</v>
      </c>
      <c r="BL5" s="21">
        <v>232</v>
      </c>
      <c r="BM5" s="21">
        <v>50</v>
      </c>
      <c r="BN5" s="21">
        <v>25</v>
      </c>
      <c r="BO5" s="104" t="s">
        <v>403</v>
      </c>
      <c r="BP5" s="21">
        <v>257.9</v>
      </c>
      <c r="BQ5" s="21">
        <v>87</v>
      </c>
      <c r="BR5" s="21">
        <v>57.5</v>
      </c>
      <c r="BS5" s="21"/>
      <c r="BT5" s="21"/>
      <c r="BU5" s="21"/>
      <c r="BV5" s="21"/>
      <c r="BW5" s="21">
        <f aca="true" t="shared" si="0" ref="BW5:BY6">SUM(BH5+BL5+BP5+BT5)</f>
        <v>2211.9</v>
      </c>
      <c r="BX5" s="21">
        <f t="shared" si="0"/>
        <v>1220</v>
      </c>
      <c r="BY5" s="21">
        <f t="shared" si="0"/>
        <v>167</v>
      </c>
      <c r="BZ5" s="58"/>
      <c r="CA5" s="102">
        <v>140</v>
      </c>
      <c r="CB5" s="58"/>
      <c r="CC5" s="105" t="s">
        <v>404</v>
      </c>
      <c r="CD5" s="105" t="s">
        <v>297</v>
      </c>
      <c r="CE5" s="105" t="s">
        <v>243</v>
      </c>
      <c r="CF5" s="105" t="s">
        <v>244</v>
      </c>
      <c r="CG5" s="105"/>
      <c r="CH5" s="105" t="s">
        <v>299</v>
      </c>
      <c r="CI5" s="106" t="s">
        <v>207</v>
      </c>
      <c r="CJ5" s="107"/>
      <c r="CK5" s="108">
        <f>AD5/O5</f>
        <v>4.769829361951021</v>
      </c>
      <c r="CL5" s="108">
        <f aca="true" t="shared" si="1" ref="CL5:CL31">AE5/O5</f>
        <v>0.013020369758156803</v>
      </c>
      <c r="CM5" s="108">
        <f>AI5/O5</f>
        <v>4.326933346896219</v>
      </c>
      <c r="CN5" s="108">
        <f>AZ5/O5</f>
        <v>42.10223024692928</v>
      </c>
      <c r="CO5" s="108">
        <f>BC5/O5</f>
        <v>204.01617374055897</v>
      </c>
      <c r="CP5" s="108">
        <f>AZ5/BC5</f>
        <v>0.20636712018954623</v>
      </c>
      <c r="CQ5" s="108">
        <f>BC5/BE5</f>
        <v>0.01314689516387254</v>
      </c>
      <c r="CR5" s="108">
        <f>O5/Y5</f>
        <v>555.0959909655562</v>
      </c>
      <c r="CS5" s="108">
        <f>AS5/O5</f>
        <v>2.5943086743127433</v>
      </c>
      <c r="CT5" s="108">
        <f>AR5/O5</f>
        <v>0</v>
      </c>
      <c r="CU5" s="108">
        <f>AS5/AD5</f>
        <v>0.5438996822417947</v>
      </c>
      <c r="CV5" s="108">
        <f>BC5/AS5</f>
        <v>78.63989962358846</v>
      </c>
      <c r="CW5" s="108">
        <f>AM5/O5</f>
        <v>1.1861251684764642</v>
      </c>
      <c r="CX5" s="108">
        <f>AN5/O5</f>
        <v>0.46491874984105996</v>
      </c>
      <c r="CY5" s="108">
        <f>BW5/O5</f>
        <v>0.11249904635963685</v>
      </c>
      <c r="CZ5" s="108">
        <f>BX5/O5</f>
        <v>0.06205019962871602</v>
      </c>
      <c r="DA5" s="108">
        <f>BY5/O5</f>
        <v>0.008493756834422602</v>
      </c>
      <c r="DB5" s="109"/>
    </row>
    <row r="6" spans="1:106" ht="30" customHeight="1">
      <c r="A6" s="97" t="s">
        <v>118</v>
      </c>
      <c r="B6" s="110" t="s">
        <v>6</v>
      </c>
      <c r="C6" s="99" t="s">
        <v>390</v>
      </c>
      <c r="D6" s="100" t="s">
        <v>391</v>
      </c>
      <c r="E6" s="100" t="s">
        <v>391</v>
      </c>
      <c r="F6" s="111" t="s">
        <v>205</v>
      </c>
      <c r="G6" s="149">
        <v>2</v>
      </c>
      <c r="H6" s="150">
        <v>0</v>
      </c>
      <c r="I6" s="112"/>
      <c r="J6" s="168"/>
      <c r="K6" s="217">
        <v>6341</v>
      </c>
      <c r="L6" s="216"/>
      <c r="M6" s="217">
        <v>2233</v>
      </c>
      <c r="N6" s="169"/>
      <c r="O6" s="170">
        <f>SUM(K6:M6)</f>
        <v>8574</v>
      </c>
      <c r="P6" s="171">
        <v>519</v>
      </c>
      <c r="Q6" s="149" t="s">
        <v>392</v>
      </c>
      <c r="R6" s="150"/>
      <c r="S6" s="112">
        <v>6.5</v>
      </c>
      <c r="T6" s="21">
        <v>6.5</v>
      </c>
      <c r="U6" s="21">
        <v>12.5</v>
      </c>
      <c r="V6" s="21">
        <v>5</v>
      </c>
      <c r="W6" s="21">
        <f>T6+U6+V6</f>
        <v>24</v>
      </c>
      <c r="X6" s="21">
        <v>0.25</v>
      </c>
      <c r="Y6" s="21">
        <f>W6+X6</f>
        <v>24.25</v>
      </c>
      <c r="Z6" s="112"/>
      <c r="AA6" s="184">
        <v>51904</v>
      </c>
      <c r="AB6" s="42">
        <v>3542</v>
      </c>
      <c r="AC6" s="29">
        <v>171</v>
      </c>
      <c r="AD6" s="29">
        <f>SUM(AA6:AC6)</f>
        <v>55617</v>
      </c>
      <c r="AE6" s="23">
        <v>164</v>
      </c>
      <c r="AF6" s="184">
        <v>209839</v>
      </c>
      <c r="AG6" s="42">
        <v>12161</v>
      </c>
      <c r="AH6" s="42">
        <v>27</v>
      </c>
      <c r="AI6" s="29">
        <f>AF6+AG6+AH6</f>
        <v>222027</v>
      </c>
      <c r="AJ6" s="112"/>
      <c r="AK6" s="29">
        <v>6128</v>
      </c>
      <c r="AL6" s="29">
        <v>5386</v>
      </c>
      <c r="AM6" s="29">
        <f>AK6+AL6</f>
        <v>11514</v>
      </c>
      <c r="AN6" s="32">
        <v>6997</v>
      </c>
      <c r="AO6" s="203">
        <v>280</v>
      </c>
      <c r="AP6" s="32">
        <v>211514</v>
      </c>
      <c r="AQ6" s="203">
        <v>0</v>
      </c>
      <c r="AR6" s="29">
        <f>AP6+AQ6</f>
        <v>211514</v>
      </c>
      <c r="AS6" s="204">
        <v>38011</v>
      </c>
      <c r="AT6" s="29">
        <v>2521</v>
      </c>
      <c r="AU6" s="182">
        <v>605305</v>
      </c>
      <c r="AV6" s="29">
        <v>538</v>
      </c>
      <c r="AW6" s="29">
        <v>361</v>
      </c>
      <c r="AX6" s="205"/>
      <c r="AY6" s="21">
        <v>1689208.83</v>
      </c>
      <c r="AZ6" s="27">
        <v>422526</v>
      </c>
      <c r="BA6" s="27">
        <v>0</v>
      </c>
      <c r="BB6" s="21">
        <v>29622.52</v>
      </c>
      <c r="BC6" s="21">
        <f>SUM(AY6:BB6)</f>
        <v>2141357.35</v>
      </c>
      <c r="BD6" s="112"/>
      <c r="BE6" s="21">
        <v>126493945</v>
      </c>
      <c r="BF6" s="112"/>
      <c r="BG6" s="104" t="s">
        <v>393</v>
      </c>
      <c r="BH6" s="21">
        <v>2250</v>
      </c>
      <c r="BI6" s="21">
        <v>398</v>
      </c>
      <c r="BJ6" s="21">
        <v>76</v>
      </c>
      <c r="BK6" s="104" t="s">
        <v>394</v>
      </c>
      <c r="BL6" s="21">
        <v>1139</v>
      </c>
      <c r="BM6" s="21">
        <v>191</v>
      </c>
      <c r="BN6" s="21">
        <v>66</v>
      </c>
      <c r="BO6" s="21"/>
      <c r="BP6" s="21"/>
      <c r="BQ6" s="21"/>
      <c r="BR6" s="21"/>
      <c r="BS6" s="21"/>
      <c r="BT6" s="21"/>
      <c r="BU6" s="21"/>
      <c r="BV6" s="21"/>
      <c r="BW6" s="21">
        <f t="shared" si="0"/>
        <v>3389</v>
      </c>
      <c r="BX6" s="21">
        <f t="shared" si="0"/>
        <v>589</v>
      </c>
      <c r="BY6" s="21">
        <f t="shared" si="0"/>
        <v>142</v>
      </c>
      <c r="BZ6" s="112"/>
      <c r="CA6" s="102">
        <v>138</v>
      </c>
      <c r="CB6" s="112"/>
      <c r="CC6" s="115" t="s">
        <v>395</v>
      </c>
      <c r="CD6" s="115" t="s">
        <v>396</v>
      </c>
      <c r="CE6" s="115" t="s">
        <v>397</v>
      </c>
      <c r="CF6" s="115" t="s">
        <v>214</v>
      </c>
      <c r="CG6" s="115" t="s">
        <v>398</v>
      </c>
      <c r="CH6" s="115" t="s">
        <v>231</v>
      </c>
      <c r="CI6" s="115" t="s">
        <v>351</v>
      </c>
      <c r="CJ6" s="112" t="s">
        <v>214</v>
      </c>
      <c r="CK6" s="108">
        <f>AD6/O6</f>
        <v>6.486703988803359</v>
      </c>
      <c r="CL6" s="108">
        <f t="shared" si="1"/>
        <v>0.019127595054816888</v>
      </c>
      <c r="CM6" s="108">
        <f>AI6/O6</f>
        <v>25.895381385584326</v>
      </c>
      <c r="CN6" s="108">
        <f>AZ6/O6</f>
        <v>49.27991602519244</v>
      </c>
      <c r="CO6" s="108">
        <f>BC6/O6</f>
        <v>249.7500991369256</v>
      </c>
      <c r="CP6" s="108">
        <f>AZ6/BC6</f>
        <v>0.1973169027579633</v>
      </c>
      <c r="CQ6" s="108">
        <f>BC6/BE6</f>
        <v>0.016928536381721673</v>
      </c>
      <c r="CR6" s="108">
        <f>O6/Y6</f>
        <v>353.5670103092784</v>
      </c>
      <c r="CS6" s="108">
        <f>AS6/O6</f>
        <v>4.433286680662468</v>
      </c>
      <c r="CT6" s="108">
        <f>AR6/O6</f>
        <v>24.669232563564265</v>
      </c>
      <c r="CU6" s="108">
        <f>AS6/AD6</f>
        <v>0.6834421130229965</v>
      </c>
      <c r="CV6" s="108">
        <f>BC6/AS6</f>
        <v>56.33520165215332</v>
      </c>
      <c r="CW6" s="108">
        <f>AM6/O6</f>
        <v>1.3428971308607418</v>
      </c>
      <c r="CX6" s="108">
        <f>AN6/O6</f>
        <v>0.8160718451131327</v>
      </c>
      <c r="CY6" s="108">
        <f>BW6/O6</f>
        <v>0.3952647539071612</v>
      </c>
      <c r="CZ6" s="108">
        <f>BX6/O6</f>
        <v>0.06869605784931188</v>
      </c>
      <c r="DA6" s="108">
        <f>BY6/O6</f>
        <v>0.0165616981572195</v>
      </c>
      <c r="DB6" s="109"/>
    </row>
    <row r="7" spans="1:106" ht="30" customHeight="1">
      <c r="A7" s="97" t="s">
        <v>118</v>
      </c>
      <c r="B7" s="98" t="s">
        <v>115</v>
      </c>
      <c r="C7" s="99" t="s">
        <v>264</v>
      </c>
      <c r="D7" s="100" t="s">
        <v>265</v>
      </c>
      <c r="E7" s="100" t="s">
        <v>266</v>
      </c>
      <c r="F7" s="101" t="s">
        <v>233</v>
      </c>
      <c r="G7" s="149">
        <v>1</v>
      </c>
      <c r="H7" s="149">
        <v>1</v>
      </c>
      <c r="I7" s="112"/>
      <c r="J7" s="168"/>
      <c r="K7" s="217">
        <v>4161.2</v>
      </c>
      <c r="L7" s="216"/>
      <c r="M7" s="217"/>
      <c r="N7" s="169"/>
      <c r="O7" s="170">
        <f aca="true" t="shared" si="2" ref="O7:O31">SUM(K7:M7)</f>
        <v>4161.2</v>
      </c>
      <c r="P7" s="171">
        <v>340.65</v>
      </c>
      <c r="Q7" s="149" t="s">
        <v>206</v>
      </c>
      <c r="R7" s="150"/>
      <c r="S7" s="112"/>
      <c r="T7" s="21">
        <v>7.31</v>
      </c>
      <c r="U7" s="21">
        <v>11.74</v>
      </c>
      <c r="V7" s="21"/>
      <c r="W7" s="21">
        <f aca="true" t="shared" si="3" ref="W7:W29">T7+U7+V7</f>
        <v>19.05</v>
      </c>
      <c r="X7" s="21"/>
      <c r="Y7" s="21">
        <f aca="true" t="shared" si="4" ref="Y7:Y29">W7+X7</f>
        <v>19.05</v>
      </c>
      <c r="Z7" s="112"/>
      <c r="AA7" s="29">
        <v>77491</v>
      </c>
      <c r="AB7" s="29">
        <v>2221</v>
      </c>
      <c r="AC7" s="29">
        <v>7674</v>
      </c>
      <c r="AD7" s="29">
        <f aca="true" t="shared" si="5" ref="AD7:AD31">SUM(AA7:AC7)</f>
        <v>87386</v>
      </c>
      <c r="AE7" s="23">
        <v>125</v>
      </c>
      <c r="AF7" s="29">
        <v>178221</v>
      </c>
      <c r="AG7" s="29">
        <v>182109</v>
      </c>
      <c r="AH7" s="29">
        <v>56088</v>
      </c>
      <c r="AI7" s="29">
        <f aca="true" t="shared" si="6" ref="AI7:AI31">AF7+AG7+AH7</f>
        <v>416418</v>
      </c>
      <c r="AJ7" s="112"/>
      <c r="AK7" s="29">
        <v>2222</v>
      </c>
      <c r="AL7" s="29">
        <v>6074</v>
      </c>
      <c r="AM7" s="29">
        <f aca="true" t="shared" si="7" ref="AM7:AM31">AK7+AL7</f>
        <v>8296</v>
      </c>
      <c r="AN7" s="32">
        <v>4912</v>
      </c>
      <c r="AO7" s="29">
        <v>212</v>
      </c>
      <c r="AP7" s="32">
        <v>1005840</v>
      </c>
      <c r="AQ7" s="29">
        <v>1853882</v>
      </c>
      <c r="AR7" s="29">
        <f>AP7+AQ7</f>
        <v>2859722</v>
      </c>
      <c r="AS7" s="32">
        <v>10962</v>
      </c>
      <c r="AT7" s="29">
        <v>3162</v>
      </c>
      <c r="AU7" s="29">
        <v>357502</v>
      </c>
      <c r="AV7" s="29">
        <v>583</v>
      </c>
      <c r="AW7" s="29">
        <v>546</v>
      </c>
      <c r="AX7" s="205"/>
      <c r="AY7" s="21">
        <v>1421145.72</v>
      </c>
      <c r="AZ7" s="27">
        <v>410406.41</v>
      </c>
      <c r="BA7" s="27">
        <v>0</v>
      </c>
      <c r="BB7" s="21">
        <v>158272.63</v>
      </c>
      <c r="BC7" s="21">
        <f aca="true" t="shared" si="8" ref="BC7:BC31">SUM(AY7:BB7)</f>
        <v>1989824.7599999998</v>
      </c>
      <c r="BD7" s="112"/>
      <c r="BE7" s="21">
        <v>93535793</v>
      </c>
      <c r="BF7" s="112"/>
      <c r="BG7" s="104" t="s">
        <v>268</v>
      </c>
      <c r="BH7" s="21">
        <v>2415.1</v>
      </c>
      <c r="BI7" s="21">
        <v>570</v>
      </c>
      <c r="BJ7" s="21">
        <v>73</v>
      </c>
      <c r="BK7" s="104"/>
      <c r="BL7" s="21"/>
      <c r="BM7" s="21"/>
      <c r="BN7" s="21"/>
      <c r="BO7" s="21"/>
      <c r="BP7" s="21"/>
      <c r="BQ7" s="21"/>
      <c r="BR7" s="21"/>
      <c r="BS7" s="21"/>
      <c r="BT7" s="21"/>
      <c r="BU7" s="21"/>
      <c r="BV7" s="21"/>
      <c r="BW7" s="21">
        <f aca="true" t="shared" si="9" ref="BW7:BW28">SUM(BH7+BL7+BP7+BT7)</f>
        <v>2415.1</v>
      </c>
      <c r="BX7" s="21">
        <f aca="true" t="shared" si="10" ref="BX7:BX28">SUM(BI7+BM7+BQ7+BU7)</f>
        <v>570</v>
      </c>
      <c r="BY7" s="21">
        <f aca="true" t="shared" si="11" ref="BY7:BY28">SUM(BJ7+BN7+BR7+BV7)</f>
        <v>73</v>
      </c>
      <c r="BZ7" s="112"/>
      <c r="CA7" s="102">
        <v>68</v>
      </c>
      <c r="CB7" s="112"/>
      <c r="CC7" s="105" t="s">
        <v>269</v>
      </c>
      <c r="CD7" s="105" t="s">
        <v>270</v>
      </c>
      <c r="CE7" s="104" t="s">
        <v>271</v>
      </c>
      <c r="CF7" s="105" t="s">
        <v>272</v>
      </c>
      <c r="CG7" s="105" t="s">
        <v>231</v>
      </c>
      <c r="CH7" s="104" t="s">
        <v>255</v>
      </c>
      <c r="CI7" s="104" t="s">
        <v>207</v>
      </c>
      <c r="CJ7" s="112"/>
      <c r="CK7" s="108">
        <f aca="true" t="shared" si="12" ref="CK7:CK31">AD7/O7</f>
        <v>21.000192252234932</v>
      </c>
      <c r="CL7" s="108">
        <f t="shared" si="1"/>
        <v>0.030039411708161108</v>
      </c>
      <c r="CM7" s="108">
        <f aca="true" t="shared" si="13" ref="CM7:CM31">AI7/O7</f>
        <v>100.07161395751226</v>
      </c>
      <c r="CN7" s="108">
        <f aca="true" t="shared" si="14" ref="CN7:CN31">AZ7/O7</f>
        <v>98.62693694126693</v>
      </c>
      <c r="CO7" s="108">
        <f aca="true" t="shared" si="15" ref="CO7:CO31">BC7/O7</f>
        <v>478.1853215418629</v>
      </c>
      <c r="CP7" s="108">
        <f aca="true" t="shared" si="16" ref="CP7:CP31">AZ7/BC7</f>
        <v>0.20625253954524117</v>
      </c>
      <c r="CQ7" s="108">
        <f aca="true" t="shared" si="17" ref="CQ7:CQ31">BC7/BE7</f>
        <v>0.021273404503022706</v>
      </c>
      <c r="CR7" s="108">
        <f aca="true" t="shared" si="18" ref="CR7:CR31">O7/Y7</f>
        <v>218.43569553805773</v>
      </c>
      <c r="CS7" s="108">
        <f aca="true" t="shared" si="19" ref="CS7:CS31">AS7/O7</f>
        <v>2.6343362491588964</v>
      </c>
      <c r="CT7" s="108">
        <f aca="true" t="shared" si="20" ref="CT7:CT31">AR7/O7</f>
        <v>687.2349322310872</v>
      </c>
      <c r="CU7" s="108">
        <f aca="true" t="shared" si="21" ref="CU7:CU31">AS7/AD7</f>
        <v>0.12544343487515164</v>
      </c>
      <c r="CV7" s="108">
        <f aca="true" t="shared" si="22" ref="CV7:CV31">BC7/AS7</f>
        <v>181.52022988505746</v>
      </c>
      <c r="CW7" s="108">
        <f aca="true" t="shared" si="23" ref="CW7:CW31">AM7/O7</f>
        <v>1.9936556762472364</v>
      </c>
      <c r="CX7" s="108">
        <f aca="true" t="shared" si="24" ref="CX7:CX31">AN7/O7</f>
        <v>1.180428722483899</v>
      </c>
      <c r="CY7" s="108">
        <f aca="true" t="shared" si="25" ref="CY7:CY31">BW7/O7</f>
        <v>0.5803854657310391</v>
      </c>
      <c r="CZ7" s="108">
        <f aca="true" t="shared" si="26" ref="CZ7:CZ31">BX7/O7</f>
        <v>0.13697971738921466</v>
      </c>
      <c r="DA7" s="108">
        <f aca="true" t="shared" si="27" ref="DA7:DA31">BY7/O7</f>
        <v>0.01754301643756609</v>
      </c>
      <c r="DB7" s="109"/>
    </row>
    <row r="8" spans="1:106" ht="30" customHeight="1">
      <c r="A8" s="97" t="s">
        <v>118</v>
      </c>
      <c r="B8" s="110" t="s">
        <v>7</v>
      </c>
      <c r="C8" s="99" t="s">
        <v>405</v>
      </c>
      <c r="D8" s="100" t="s">
        <v>406</v>
      </c>
      <c r="E8" s="100" t="s">
        <v>406</v>
      </c>
      <c r="F8" s="101" t="s">
        <v>205</v>
      </c>
      <c r="G8" s="149">
        <v>4</v>
      </c>
      <c r="H8" s="150">
        <v>2</v>
      </c>
      <c r="I8" s="112"/>
      <c r="J8" s="168"/>
      <c r="K8" s="217">
        <v>1630.4</v>
      </c>
      <c r="L8" s="216"/>
      <c r="M8" s="217">
        <v>1331.9</v>
      </c>
      <c r="N8" s="169"/>
      <c r="O8" s="170">
        <f t="shared" si="2"/>
        <v>2962.3</v>
      </c>
      <c r="P8" s="171">
        <v>244</v>
      </c>
      <c r="Q8" s="149" t="s">
        <v>206</v>
      </c>
      <c r="R8" s="150"/>
      <c r="S8" s="112"/>
      <c r="T8" s="21">
        <v>4</v>
      </c>
      <c r="U8" s="21">
        <v>7.3</v>
      </c>
      <c r="V8" s="21"/>
      <c r="W8" s="21">
        <f t="shared" si="3"/>
        <v>11.3</v>
      </c>
      <c r="X8" s="21"/>
      <c r="Y8" s="21">
        <f t="shared" si="4"/>
        <v>11.3</v>
      </c>
      <c r="Z8" s="112"/>
      <c r="AA8" s="29">
        <v>145266</v>
      </c>
      <c r="AB8" s="29">
        <v>9412</v>
      </c>
      <c r="AC8" s="29">
        <v>365</v>
      </c>
      <c r="AD8" s="29">
        <f t="shared" si="5"/>
        <v>155043</v>
      </c>
      <c r="AE8" s="23">
        <v>281</v>
      </c>
      <c r="AF8" s="29">
        <v>10767</v>
      </c>
      <c r="AG8" s="29">
        <v>17</v>
      </c>
      <c r="AH8" s="29">
        <v>54029</v>
      </c>
      <c r="AI8" s="29">
        <f t="shared" si="6"/>
        <v>64813</v>
      </c>
      <c r="AJ8" s="112"/>
      <c r="AK8" s="29">
        <v>18223</v>
      </c>
      <c r="AL8" s="29">
        <v>0</v>
      </c>
      <c r="AM8" s="29">
        <f t="shared" si="7"/>
        <v>18223</v>
      </c>
      <c r="AN8" s="32">
        <v>2177</v>
      </c>
      <c r="AO8" s="29">
        <v>109</v>
      </c>
      <c r="AP8" s="32">
        <v>65073</v>
      </c>
      <c r="AQ8" s="29">
        <v>1151</v>
      </c>
      <c r="AR8" s="29">
        <f>AP8+AQ8</f>
        <v>66224</v>
      </c>
      <c r="AS8" s="32">
        <v>17735</v>
      </c>
      <c r="AT8" s="29"/>
      <c r="AU8" s="29">
        <v>146998</v>
      </c>
      <c r="AV8" s="29">
        <v>227</v>
      </c>
      <c r="AW8" s="29">
        <v>585</v>
      </c>
      <c r="AX8" s="205"/>
      <c r="AY8" s="21">
        <v>833033</v>
      </c>
      <c r="AZ8" s="27">
        <v>220363</v>
      </c>
      <c r="BA8" s="27">
        <v>0</v>
      </c>
      <c r="BB8" s="21">
        <v>66807</v>
      </c>
      <c r="BC8" s="21">
        <f t="shared" si="8"/>
        <v>1120203</v>
      </c>
      <c r="BD8" s="112"/>
      <c r="BE8" s="21">
        <v>60633000</v>
      </c>
      <c r="BF8" s="112"/>
      <c r="BG8" s="104" t="s">
        <v>407</v>
      </c>
      <c r="BH8" s="21">
        <v>2300</v>
      </c>
      <c r="BI8" s="21">
        <v>257</v>
      </c>
      <c r="BJ8" s="21">
        <v>72</v>
      </c>
      <c r="BK8" s="104"/>
      <c r="BL8" s="21"/>
      <c r="BM8" s="21"/>
      <c r="BN8" s="21"/>
      <c r="BO8" s="21"/>
      <c r="BP8" s="21"/>
      <c r="BQ8" s="21"/>
      <c r="BR8" s="21"/>
      <c r="BS8" s="21"/>
      <c r="BT8" s="21"/>
      <c r="BU8" s="21"/>
      <c r="BV8" s="21"/>
      <c r="BW8" s="21">
        <f t="shared" si="9"/>
        <v>2300</v>
      </c>
      <c r="BX8" s="21">
        <f t="shared" si="10"/>
        <v>257</v>
      </c>
      <c r="BY8" s="21">
        <f t="shared" si="11"/>
        <v>72</v>
      </c>
      <c r="BZ8" s="112"/>
      <c r="CA8" s="102">
        <v>43</v>
      </c>
      <c r="CB8" s="112"/>
      <c r="CC8" s="104" t="s">
        <v>241</v>
      </c>
      <c r="CD8" s="104" t="s">
        <v>4</v>
      </c>
      <c r="CE8" s="104" t="s">
        <v>408</v>
      </c>
      <c r="CF8" s="104" t="s">
        <v>454</v>
      </c>
      <c r="CG8" s="104" t="s">
        <v>453</v>
      </c>
      <c r="CH8" s="104" t="s">
        <v>409</v>
      </c>
      <c r="CI8" s="104" t="s">
        <v>207</v>
      </c>
      <c r="CJ8" s="112"/>
      <c r="CK8" s="108">
        <f t="shared" si="12"/>
        <v>52.33872328933599</v>
      </c>
      <c r="CL8" s="108">
        <f t="shared" si="1"/>
        <v>0.09485872463963811</v>
      </c>
      <c r="CM8" s="108">
        <f t="shared" si="13"/>
        <v>21.879282989568914</v>
      </c>
      <c r="CN8" s="108">
        <f t="shared" si="14"/>
        <v>74.38915707389528</v>
      </c>
      <c r="CO8" s="108">
        <f t="shared" si="15"/>
        <v>378.1531242615535</v>
      </c>
      <c r="CP8" s="108">
        <f t="shared" si="16"/>
        <v>0.1967170236108991</v>
      </c>
      <c r="CQ8" s="108">
        <f t="shared" si="17"/>
        <v>0.018475137301469498</v>
      </c>
      <c r="CR8" s="108">
        <f t="shared" si="18"/>
        <v>262.1504424778761</v>
      </c>
      <c r="CS8" s="108">
        <f t="shared" si="19"/>
        <v>5.986902069338014</v>
      </c>
      <c r="CT8" s="108">
        <f t="shared" si="20"/>
        <v>22.35560206596226</v>
      </c>
      <c r="CU8" s="108">
        <f t="shared" si="21"/>
        <v>0.11438762149855201</v>
      </c>
      <c r="CV8" s="108">
        <f t="shared" si="22"/>
        <v>63.16340569495348</v>
      </c>
      <c r="CW8" s="108">
        <f t="shared" si="23"/>
        <v>6.15163892921041</v>
      </c>
      <c r="CX8" s="108">
        <f t="shared" si="24"/>
        <v>0.7349019343078014</v>
      </c>
      <c r="CY8" s="108">
        <f t="shared" si="25"/>
        <v>0.7764237248084258</v>
      </c>
      <c r="CZ8" s="108">
        <f t="shared" si="26"/>
        <v>0.08675691185902845</v>
      </c>
      <c r="DA8" s="108">
        <f t="shared" si="27"/>
        <v>0.024305438341828984</v>
      </c>
      <c r="DB8" s="109"/>
    </row>
    <row r="9" spans="1:106" ht="30" customHeight="1">
      <c r="A9" s="97" t="s">
        <v>118</v>
      </c>
      <c r="B9" s="110" t="s">
        <v>100</v>
      </c>
      <c r="C9" s="99" t="s">
        <v>285</v>
      </c>
      <c r="D9" s="100" t="s">
        <v>286</v>
      </c>
      <c r="E9" s="100" t="s">
        <v>286</v>
      </c>
      <c r="F9" s="101" t="s">
        <v>205</v>
      </c>
      <c r="G9" s="149">
        <v>1</v>
      </c>
      <c r="H9" s="150">
        <v>5</v>
      </c>
      <c r="I9" s="112"/>
      <c r="J9" s="168"/>
      <c r="K9" s="217">
        <v>1578.1</v>
      </c>
      <c r="L9" s="216"/>
      <c r="M9" s="217">
        <v>418</v>
      </c>
      <c r="N9" s="169"/>
      <c r="O9" s="170">
        <f t="shared" si="2"/>
        <v>1996.1</v>
      </c>
      <c r="P9" s="172">
        <v>116.46</v>
      </c>
      <c r="Q9" s="149" t="s">
        <v>206</v>
      </c>
      <c r="R9" s="150"/>
      <c r="S9" s="112"/>
      <c r="T9" s="21">
        <v>1.8</v>
      </c>
      <c r="U9" s="21">
        <v>5.25</v>
      </c>
      <c r="V9" s="21"/>
      <c r="W9" s="21">
        <f t="shared" si="3"/>
        <v>7.05</v>
      </c>
      <c r="X9" s="21"/>
      <c r="Y9" s="21">
        <f t="shared" si="4"/>
        <v>7.05</v>
      </c>
      <c r="Z9" s="112"/>
      <c r="AA9" s="185">
        <v>35763</v>
      </c>
      <c r="AB9" s="185">
        <v>2449</v>
      </c>
      <c r="AC9" s="185">
        <v>3287</v>
      </c>
      <c r="AD9" s="29">
        <f>SUM(AA9:AC9)</f>
        <v>41499</v>
      </c>
      <c r="AE9" s="23">
        <v>38</v>
      </c>
      <c r="AF9" s="186">
        <v>323215</v>
      </c>
      <c r="AG9" s="185">
        <v>13495</v>
      </c>
      <c r="AH9" s="219">
        <v>16308</v>
      </c>
      <c r="AI9" s="29">
        <f>AF9+AG9+AH9</f>
        <v>353018</v>
      </c>
      <c r="AJ9" s="112"/>
      <c r="AK9" s="29">
        <v>1904</v>
      </c>
      <c r="AL9" s="29">
        <v>1551</v>
      </c>
      <c r="AM9" s="29">
        <f t="shared" si="7"/>
        <v>3455</v>
      </c>
      <c r="AN9" s="206">
        <v>760</v>
      </c>
      <c r="AO9" s="29">
        <v>32</v>
      </c>
      <c r="AP9" s="32">
        <v>51214</v>
      </c>
      <c r="AQ9" s="203">
        <v>2059</v>
      </c>
      <c r="AR9" s="29">
        <f aca="true" t="shared" si="28" ref="AR9:AR31">AP9+AQ9</f>
        <v>53273</v>
      </c>
      <c r="AS9" s="32">
        <v>8633</v>
      </c>
      <c r="AT9" s="29">
        <v>449</v>
      </c>
      <c r="AU9" s="29">
        <v>131531</v>
      </c>
      <c r="AV9" s="29">
        <v>63</v>
      </c>
      <c r="AW9" s="29">
        <v>59</v>
      </c>
      <c r="AX9" s="205"/>
      <c r="AY9" s="116">
        <v>478737</v>
      </c>
      <c r="AZ9" s="27">
        <v>89504</v>
      </c>
      <c r="BA9" s="27">
        <v>0</v>
      </c>
      <c r="BB9" s="21">
        <v>62228</v>
      </c>
      <c r="BC9" s="21">
        <f t="shared" si="8"/>
        <v>630469</v>
      </c>
      <c r="BD9" s="112"/>
      <c r="BE9" s="21">
        <v>37970010</v>
      </c>
      <c r="BF9" s="112"/>
      <c r="BG9" s="104" t="s">
        <v>287</v>
      </c>
      <c r="BH9" s="21">
        <v>1207.73</v>
      </c>
      <c r="BI9" s="21">
        <v>163</v>
      </c>
      <c r="BJ9" s="21">
        <v>67</v>
      </c>
      <c r="BK9" s="104"/>
      <c r="BL9" s="21"/>
      <c r="BM9" s="21"/>
      <c r="BN9" s="21"/>
      <c r="BO9" s="21"/>
      <c r="BP9" s="21"/>
      <c r="BQ9" s="21"/>
      <c r="BR9" s="21"/>
      <c r="BS9" s="21"/>
      <c r="BT9" s="21"/>
      <c r="BU9" s="21"/>
      <c r="BV9" s="21"/>
      <c r="BW9" s="21">
        <f t="shared" si="9"/>
        <v>1207.73</v>
      </c>
      <c r="BX9" s="21">
        <f t="shared" si="10"/>
        <v>163</v>
      </c>
      <c r="BY9" s="21">
        <f t="shared" si="11"/>
        <v>67</v>
      </c>
      <c r="BZ9" s="112"/>
      <c r="CA9" s="102">
        <v>8</v>
      </c>
      <c r="CB9" s="112"/>
      <c r="CC9" s="104" t="s">
        <v>229</v>
      </c>
      <c r="CD9" s="104" t="s">
        <v>288</v>
      </c>
      <c r="CE9" s="104" t="s">
        <v>212</v>
      </c>
      <c r="CF9" s="104" t="s">
        <v>289</v>
      </c>
      <c r="CG9" s="104"/>
      <c r="CH9" s="104" t="s">
        <v>290</v>
      </c>
      <c r="CI9" s="104" t="s">
        <v>207</v>
      </c>
      <c r="CJ9" s="112"/>
      <c r="CK9" s="108">
        <f t="shared" si="12"/>
        <v>20.790040579129304</v>
      </c>
      <c r="CL9" s="108">
        <f t="shared" si="1"/>
        <v>0.019037122388657884</v>
      </c>
      <c r="CM9" s="108">
        <f t="shared" si="13"/>
        <v>176.85386503682182</v>
      </c>
      <c r="CN9" s="108">
        <f t="shared" si="14"/>
        <v>44.83943690195882</v>
      </c>
      <c r="CO9" s="108">
        <f t="shared" si="15"/>
        <v>315.85040829617753</v>
      </c>
      <c r="CP9" s="108">
        <f t="shared" si="16"/>
        <v>0.14196415684197003</v>
      </c>
      <c r="CQ9" s="108">
        <f t="shared" si="17"/>
        <v>0.01660439383608274</v>
      </c>
      <c r="CR9" s="108">
        <f t="shared" si="18"/>
        <v>283.13475177304963</v>
      </c>
      <c r="CS9" s="108">
        <f t="shared" si="19"/>
        <v>4.324933620560093</v>
      </c>
      <c r="CT9" s="108">
        <f t="shared" si="20"/>
        <v>26.688542658183458</v>
      </c>
      <c r="CU9" s="108">
        <f t="shared" si="21"/>
        <v>0.20802910913515987</v>
      </c>
      <c r="CV9" s="108">
        <f t="shared" si="22"/>
        <v>73.0301169929341</v>
      </c>
      <c r="CW9" s="108">
        <f t="shared" si="23"/>
        <v>1.7308752066529733</v>
      </c>
      <c r="CX9" s="108">
        <f t="shared" si="24"/>
        <v>0.3807424477731577</v>
      </c>
      <c r="CY9" s="108">
        <f t="shared" si="25"/>
        <v>0.6050448374329944</v>
      </c>
      <c r="CZ9" s="108">
        <f t="shared" si="26"/>
        <v>0.08165923550924303</v>
      </c>
      <c r="DA9" s="108">
        <f t="shared" si="27"/>
        <v>0.033565452632633636</v>
      </c>
      <c r="DB9" s="109"/>
    </row>
    <row r="10" spans="1:106" ht="30" customHeight="1">
      <c r="A10" s="97" t="s">
        <v>118</v>
      </c>
      <c r="B10" s="110" t="s">
        <v>8</v>
      </c>
      <c r="C10" s="99" t="s">
        <v>343</v>
      </c>
      <c r="D10" s="100" t="s">
        <v>344</v>
      </c>
      <c r="E10" s="100" t="s">
        <v>345</v>
      </c>
      <c r="F10" s="101" t="s">
        <v>205</v>
      </c>
      <c r="G10" s="149">
        <v>2</v>
      </c>
      <c r="H10" s="150">
        <v>0</v>
      </c>
      <c r="I10" s="112"/>
      <c r="J10" s="168"/>
      <c r="K10" s="217">
        <v>8092</v>
      </c>
      <c r="L10" s="216"/>
      <c r="M10" s="217"/>
      <c r="N10" s="169"/>
      <c r="O10" s="170">
        <f t="shared" si="2"/>
        <v>8092</v>
      </c>
      <c r="P10" s="171">
        <v>523</v>
      </c>
      <c r="Q10" s="149" t="s">
        <v>237</v>
      </c>
      <c r="R10" s="150">
        <v>25</v>
      </c>
      <c r="S10" s="112"/>
      <c r="T10" s="21">
        <v>10.8</v>
      </c>
      <c r="U10" s="21">
        <v>26</v>
      </c>
      <c r="V10" s="21"/>
      <c r="W10" s="21">
        <f t="shared" si="3"/>
        <v>36.8</v>
      </c>
      <c r="X10" s="21"/>
      <c r="Y10" s="21">
        <f t="shared" si="4"/>
        <v>36.8</v>
      </c>
      <c r="Z10" s="112"/>
      <c r="AA10" s="29">
        <v>159907</v>
      </c>
      <c r="AB10" s="29">
        <v>9204</v>
      </c>
      <c r="AC10" s="29">
        <f>7253+618+11578+231</f>
        <v>19680</v>
      </c>
      <c r="AD10" s="29">
        <f>SUM(AA10:AC10)</f>
        <v>188791</v>
      </c>
      <c r="AE10" s="23">
        <v>231</v>
      </c>
      <c r="AF10" s="219">
        <v>11922</v>
      </c>
      <c r="AG10" s="29">
        <f>23745+3484</f>
        <v>27229</v>
      </c>
      <c r="AH10" s="219">
        <v>41341</v>
      </c>
      <c r="AI10" s="29">
        <f>AF10+AG10+AH10</f>
        <v>80492</v>
      </c>
      <c r="AJ10" s="112"/>
      <c r="AK10" s="29">
        <f>2264+1234+613+2052</f>
        <v>6163</v>
      </c>
      <c r="AL10" s="29">
        <f>1952+741+12845+8535</f>
        <v>24073</v>
      </c>
      <c r="AM10" s="29">
        <f t="shared" si="7"/>
        <v>30236</v>
      </c>
      <c r="AN10" s="32">
        <v>8206</v>
      </c>
      <c r="AO10" s="29">
        <v>291</v>
      </c>
      <c r="AP10" s="32">
        <v>0</v>
      </c>
      <c r="AQ10" s="29">
        <v>0</v>
      </c>
      <c r="AR10" s="29">
        <v>0</v>
      </c>
      <c r="AS10" s="32">
        <f>187494</f>
        <v>187494</v>
      </c>
      <c r="AT10" s="29">
        <f>6523+612</f>
        <v>7135</v>
      </c>
      <c r="AU10" s="29">
        <v>776172</v>
      </c>
      <c r="AV10" s="29">
        <v>493</v>
      </c>
      <c r="AW10" s="29">
        <v>787</v>
      </c>
      <c r="AX10" s="205"/>
      <c r="AY10" s="21">
        <f>2179300+520296</f>
        <v>2699596</v>
      </c>
      <c r="AZ10" s="27">
        <v>677509</v>
      </c>
      <c r="BA10" s="27">
        <v>0</v>
      </c>
      <c r="BB10" s="21">
        <f>3395323-AZ10-AY10</f>
        <v>18218</v>
      </c>
      <c r="BC10" s="21">
        <f t="shared" si="8"/>
        <v>3395323</v>
      </c>
      <c r="BD10" s="112"/>
      <c r="BE10" s="21">
        <v>129518824</v>
      </c>
      <c r="BF10" s="112"/>
      <c r="BG10" s="104" t="s">
        <v>337</v>
      </c>
      <c r="BH10" s="21">
        <v>2836</v>
      </c>
      <c r="BI10" s="21">
        <v>474</v>
      </c>
      <c r="BJ10" s="21">
        <v>73</v>
      </c>
      <c r="BK10" s="104" t="s">
        <v>346</v>
      </c>
      <c r="BL10" s="21">
        <v>2116</v>
      </c>
      <c r="BM10" s="21">
        <v>388</v>
      </c>
      <c r="BN10" s="21">
        <v>73</v>
      </c>
      <c r="BO10" s="21"/>
      <c r="BP10" s="21"/>
      <c r="BQ10" s="21"/>
      <c r="BR10" s="21"/>
      <c r="BS10" s="21"/>
      <c r="BT10" s="21"/>
      <c r="BU10" s="21"/>
      <c r="BV10" s="21"/>
      <c r="BW10" s="21">
        <f t="shared" si="9"/>
        <v>4952</v>
      </c>
      <c r="BX10" s="21">
        <f t="shared" si="10"/>
        <v>862</v>
      </c>
      <c r="BY10" s="21">
        <f t="shared" si="11"/>
        <v>146</v>
      </c>
      <c r="BZ10" s="112"/>
      <c r="CA10" s="102">
        <v>170</v>
      </c>
      <c r="CB10" s="112"/>
      <c r="CC10" s="104" t="s">
        <v>347</v>
      </c>
      <c r="CD10" s="104" t="s">
        <v>348</v>
      </c>
      <c r="CE10" s="104" t="s">
        <v>349</v>
      </c>
      <c r="CF10" s="104" t="s">
        <v>254</v>
      </c>
      <c r="CG10" s="104"/>
      <c r="CH10" s="104" t="s">
        <v>350</v>
      </c>
      <c r="CI10" s="117" t="s">
        <v>351</v>
      </c>
      <c r="CJ10" s="112"/>
      <c r="CK10" s="108">
        <f t="shared" si="12"/>
        <v>23.330573405832922</v>
      </c>
      <c r="CL10" s="108">
        <f t="shared" si="1"/>
        <v>0.028546712802768166</v>
      </c>
      <c r="CM10" s="108">
        <f>AI10/O10</f>
        <v>9.947108255066732</v>
      </c>
      <c r="CN10" s="108">
        <f t="shared" si="14"/>
        <v>83.7257785467128</v>
      </c>
      <c r="CO10" s="108">
        <f t="shared" si="15"/>
        <v>419.59008897676716</v>
      </c>
      <c r="CP10" s="108">
        <f t="shared" si="16"/>
        <v>0.19954184034920977</v>
      </c>
      <c r="CQ10" s="108">
        <f t="shared" si="17"/>
        <v>0.026214899851159858</v>
      </c>
      <c r="CR10" s="108">
        <f t="shared" si="18"/>
        <v>219.8913043478261</v>
      </c>
      <c r="CS10" s="108">
        <f t="shared" si="19"/>
        <v>23.170291646070194</v>
      </c>
      <c r="CT10" s="108">
        <f t="shared" si="20"/>
        <v>0</v>
      </c>
      <c r="CU10" s="108">
        <f t="shared" si="21"/>
        <v>0.9931299691192906</v>
      </c>
      <c r="CV10" s="108">
        <f t="shared" si="22"/>
        <v>18.108968820335583</v>
      </c>
      <c r="CW10" s="108">
        <f t="shared" si="23"/>
        <v>3.736529906080079</v>
      </c>
      <c r="CX10" s="108">
        <f t="shared" si="24"/>
        <v>1.014087988136431</v>
      </c>
      <c r="CY10" s="108">
        <f t="shared" si="25"/>
        <v>0.6119624320316361</v>
      </c>
      <c r="CZ10" s="108">
        <f t="shared" si="26"/>
        <v>0.10652496292634701</v>
      </c>
      <c r="DA10" s="108">
        <f t="shared" si="27"/>
        <v>0.018042511122095897</v>
      </c>
      <c r="DB10" s="109"/>
    </row>
    <row r="11" spans="1:106" ht="30" customHeight="1">
      <c r="A11" s="97" t="s">
        <v>118</v>
      </c>
      <c r="B11" s="98" t="s">
        <v>106</v>
      </c>
      <c r="C11" s="99" t="s">
        <v>375</v>
      </c>
      <c r="D11" s="100" t="s">
        <v>376</v>
      </c>
      <c r="E11" s="100" t="s">
        <v>376</v>
      </c>
      <c r="F11" s="101" t="s">
        <v>233</v>
      </c>
      <c r="G11" s="149">
        <v>1</v>
      </c>
      <c r="H11" s="150">
        <v>0</v>
      </c>
      <c r="I11" s="59"/>
      <c r="J11" s="168"/>
      <c r="K11" s="217">
        <v>1456.4</v>
      </c>
      <c r="L11" s="216"/>
      <c r="M11" s="217"/>
      <c r="N11" s="169"/>
      <c r="O11" s="170">
        <f t="shared" si="2"/>
        <v>1456.4</v>
      </c>
      <c r="P11" s="171">
        <v>74</v>
      </c>
      <c r="Q11" s="149" t="s">
        <v>237</v>
      </c>
      <c r="R11" s="154">
        <v>60</v>
      </c>
      <c r="S11" s="59"/>
      <c r="T11" s="119">
        <v>3.8</v>
      </c>
      <c r="U11" s="119">
        <v>7.16</v>
      </c>
      <c r="V11" s="119"/>
      <c r="W11" s="21">
        <f t="shared" si="3"/>
        <v>10.96</v>
      </c>
      <c r="X11" s="119">
        <v>0.5</v>
      </c>
      <c r="Y11" s="21">
        <f t="shared" si="4"/>
        <v>11.46</v>
      </c>
      <c r="Z11" s="59"/>
      <c r="AA11" s="187">
        <v>37342</v>
      </c>
      <c r="AB11" s="187">
        <v>4465</v>
      </c>
      <c r="AC11" s="187">
        <v>12419</v>
      </c>
      <c r="AD11" s="29">
        <f>SUM(AA11:AC11)</f>
        <v>54226</v>
      </c>
      <c r="AE11" s="23">
        <v>157</v>
      </c>
      <c r="AF11" s="188">
        <v>36191</v>
      </c>
      <c r="AG11" s="187">
        <v>23754</v>
      </c>
      <c r="AH11" s="187">
        <v>31510</v>
      </c>
      <c r="AI11" s="29">
        <f>AF11+AG11+AH11</f>
        <v>91455</v>
      </c>
      <c r="AJ11" s="59"/>
      <c r="AK11" s="187">
        <v>781</v>
      </c>
      <c r="AL11" s="187">
        <v>6045</v>
      </c>
      <c r="AM11" s="29">
        <f t="shared" si="7"/>
        <v>6826</v>
      </c>
      <c r="AN11" s="188">
        <v>1302</v>
      </c>
      <c r="AO11" s="187">
        <v>56</v>
      </c>
      <c r="AP11" s="32">
        <v>32334</v>
      </c>
      <c r="AQ11" s="29">
        <v>1548</v>
      </c>
      <c r="AR11" s="29">
        <f t="shared" si="28"/>
        <v>33882</v>
      </c>
      <c r="AS11" s="188">
        <v>17274</v>
      </c>
      <c r="AT11" s="207"/>
      <c r="AU11" s="29">
        <v>118961</v>
      </c>
      <c r="AV11" s="188">
        <v>162</v>
      </c>
      <c r="AW11" s="187">
        <v>241</v>
      </c>
      <c r="AX11" s="208"/>
      <c r="AY11" s="119">
        <v>836652</v>
      </c>
      <c r="AZ11" s="27">
        <v>222633.55</v>
      </c>
      <c r="BA11" s="27">
        <v>0</v>
      </c>
      <c r="BB11" s="119">
        <v>41205</v>
      </c>
      <c r="BC11" s="21">
        <f t="shared" si="8"/>
        <v>1100490.55</v>
      </c>
      <c r="BD11" s="59"/>
      <c r="BE11" s="21">
        <v>37107896</v>
      </c>
      <c r="BF11" s="59"/>
      <c r="BG11" s="104" t="s">
        <v>294</v>
      </c>
      <c r="BH11" s="119">
        <v>992</v>
      </c>
      <c r="BI11" s="119">
        <v>101</v>
      </c>
      <c r="BJ11" s="119">
        <v>70</v>
      </c>
      <c r="BK11" s="104"/>
      <c r="BL11" s="21"/>
      <c r="BM11" s="21"/>
      <c r="BN11" s="21"/>
      <c r="BO11" s="104"/>
      <c r="BP11" s="21"/>
      <c r="BQ11" s="21"/>
      <c r="BR11" s="21"/>
      <c r="BS11" s="21"/>
      <c r="BT11" s="21"/>
      <c r="BU11" s="21"/>
      <c r="BV11" s="21"/>
      <c r="BW11" s="21">
        <f t="shared" si="9"/>
        <v>992</v>
      </c>
      <c r="BX11" s="21">
        <f t="shared" si="10"/>
        <v>101</v>
      </c>
      <c r="BY11" s="21">
        <f t="shared" si="11"/>
        <v>70</v>
      </c>
      <c r="BZ11" s="59"/>
      <c r="CA11" s="118">
        <v>20</v>
      </c>
      <c r="CB11" s="59">
        <f>SUM(BI11+BN11+BS11+BX11)</f>
        <v>202</v>
      </c>
      <c r="CC11" s="104" t="s">
        <v>229</v>
      </c>
      <c r="CD11" s="104" t="s">
        <v>377</v>
      </c>
      <c r="CE11" s="104" t="s">
        <v>452</v>
      </c>
      <c r="CF11" s="121" t="s">
        <v>214</v>
      </c>
      <c r="CG11" s="104"/>
      <c r="CH11" s="104" t="s">
        <v>231</v>
      </c>
      <c r="CI11" s="104" t="s">
        <v>207</v>
      </c>
      <c r="CJ11" s="112" t="s">
        <v>378</v>
      </c>
      <c r="CK11" s="108">
        <f t="shared" si="12"/>
        <v>37.23290304861302</v>
      </c>
      <c r="CL11" s="108">
        <f t="shared" si="1"/>
        <v>0.10780005492996429</v>
      </c>
      <c r="CM11" s="108">
        <f t="shared" si="13"/>
        <v>62.79524855808843</v>
      </c>
      <c r="CN11" s="108">
        <f t="shared" si="14"/>
        <v>152.86566190606973</v>
      </c>
      <c r="CO11" s="108">
        <f t="shared" si="15"/>
        <v>755.6238327382587</v>
      </c>
      <c r="CP11" s="108">
        <f t="shared" si="16"/>
        <v>0.2023039180118357</v>
      </c>
      <c r="CQ11" s="108">
        <f t="shared" si="17"/>
        <v>0.029656506259476422</v>
      </c>
      <c r="CR11" s="108">
        <f t="shared" si="18"/>
        <v>127.08551483420594</v>
      </c>
      <c r="CS11" s="108">
        <f t="shared" si="19"/>
        <v>11.860752540510848</v>
      </c>
      <c r="CT11" s="108">
        <f t="shared" si="20"/>
        <v>23.264213128261463</v>
      </c>
      <c r="CU11" s="108">
        <f t="shared" si="21"/>
        <v>0.3185556743997344</v>
      </c>
      <c r="CV11" s="108">
        <f t="shared" si="22"/>
        <v>63.70791652194049</v>
      </c>
      <c r="CW11" s="108">
        <f t="shared" si="23"/>
        <v>4.686899203515518</v>
      </c>
      <c r="CX11" s="108">
        <f t="shared" si="24"/>
        <v>0.8939851689096402</v>
      </c>
      <c r="CY11" s="108">
        <f t="shared" si="25"/>
        <v>0.6811315572644877</v>
      </c>
      <c r="CZ11" s="108">
        <f t="shared" si="26"/>
        <v>0.06934907992309805</v>
      </c>
      <c r="DA11" s="108">
        <f t="shared" si="27"/>
        <v>0.048063718758582806</v>
      </c>
      <c r="DB11" s="109"/>
    </row>
    <row r="12" spans="1:106" ht="30" customHeight="1">
      <c r="A12" s="97" t="s">
        <v>118</v>
      </c>
      <c r="B12" s="98" t="s">
        <v>171</v>
      </c>
      <c r="C12" s="99" t="s">
        <v>334</v>
      </c>
      <c r="D12" s="100" t="s">
        <v>335</v>
      </c>
      <c r="E12" s="100" t="s">
        <v>335</v>
      </c>
      <c r="F12" s="101" t="s">
        <v>336</v>
      </c>
      <c r="G12" s="149">
        <v>1</v>
      </c>
      <c r="H12" s="150">
        <v>5</v>
      </c>
      <c r="I12" s="112"/>
      <c r="J12" s="168"/>
      <c r="K12" s="217">
        <v>2697.1</v>
      </c>
      <c r="L12" s="216"/>
      <c r="M12" s="217"/>
      <c r="N12" s="169"/>
      <c r="O12" s="170">
        <f t="shared" si="2"/>
        <v>2697.1</v>
      </c>
      <c r="P12" s="171">
        <v>51</v>
      </c>
      <c r="Q12" s="149" t="s">
        <v>206</v>
      </c>
      <c r="R12" s="150"/>
      <c r="S12" s="112"/>
      <c r="T12" s="21">
        <v>4</v>
      </c>
      <c r="U12" s="21">
        <v>3.5</v>
      </c>
      <c r="V12" s="21"/>
      <c r="W12" s="21">
        <f t="shared" si="3"/>
        <v>7.5</v>
      </c>
      <c r="X12" s="21"/>
      <c r="Y12" s="21">
        <f t="shared" si="4"/>
        <v>7.5</v>
      </c>
      <c r="Z12" s="112"/>
      <c r="AA12" s="29">
        <v>20236</v>
      </c>
      <c r="AB12" s="29">
        <v>2503</v>
      </c>
      <c r="AC12" s="29">
        <v>5297</v>
      </c>
      <c r="AD12" s="29">
        <f t="shared" si="5"/>
        <v>28036</v>
      </c>
      <c r="AE12" s="31">
        <v>105</v>
      </c>
      <c r="AF12" s="32">
        <v>232692</v>
      </c>
      <c r="AG12" s="29">
        <v>14930</v>
      </c>
      <c r="AH12" s="219">
        <v>32118</v>
      </c>
      <c r="AI12" s="29">
        <f t="shared" si="6"/>
        <v>279740</v>
      </c>
      <c r="AJ12" s="112"/>
      <c r="AK12" s="29">
        <v>2539</v>
      </c>
      <c r="AL12" s="29">
        <v>1632</v>
      </c>
      <c r="AM12" s="29">
        <f t="shared" si="7"/>
        <v>4171</v>
      </c>
      <c r="AN12" s="32">
        <v>1295</v>
      </c>
      <c r="AO12" s="29">
        <v>80</v>
      </c>
      <c r="AP12" s="32">
        <v>50503</v>
      </c>
      <c r="AQ12" s="203">
        <v>3302</v>
      </c>
      <c r="AR12" s="29">
        <f t="shared" si="28"/>
        <v>53805</v>
      </c>
      <c r="AS12" s="32">
        <v>2883</v>
      </c>
      <c r="AT12" s="30">
        <v>445</v>
      </c>
      <c r="AU12" s="29">
        <v>44963</v>
      </c>
      <c r="AV12" s="32">
        <v>48</v>
      </c>
      <c r="AW12" s="29">
        <v>328</v>
      </c>
      <c r="AX12" s="205"/>
      <c r="AY12" s="21">
        <v>530618</v>
      </c>
      <c r="AZ12" s="27">
        <v>227894</v>
      </c>
      <c r="BA12" s="27">
        <v>15737</v>
      </c>
      <c r="BB12" s="21">
        <v>58025</v>
      </c>
      <c r="BC12" s="21">
        <f t="shared" si="8"/>
        <v>832274</v>
      </c>
      <c r="BD12" s="112"/>
      <c r="BE12" s="21">
        <v>44734611</v>
      </c>
      <c r="BF12" s="112"/>
      <c r="BG12" s="105" t="s">
        <v>337</v>
      </c>
      <c r="BH12" s="21">
        <v>654</v>
      </c>
      <c r="BI12" s="21">
        <v>70</v>
      </c>
      <c r="BJ12" s="21">
        <v>64</v>
      </c>
      <c r="BK12" s="104"/>
      <c r="BL12" s="21"/>
      <c r="BM12" s="21"/>
      <c r="BN12" s="21"/>
      <c r="BO12" s="21"/>
      <c r="BP12" s="21"/>
      <c r="BQ12" s="21"/>
      <c r="BR12" s="21"/>
      <c r="BS12" s="21"/>
      <c r="BT12" s="21"/>
      <c r="BU12" s="21"/>
      <c r="BV12" s="21"/>
      <c r="BW12" s="21">
        <f t="shared" si="9"/>
        <v>654</v>
      </c>
      <c r="BX12" s="21">
        <f t="shared" si="10"/>
        <v>70</v>
      </c>
      <c r="BY12" s="21">
        <f t="shared" si="11"/>
        <v>64</v>
      </c>
      <c r="BZ12" s="112"/>
      <c r="CA12" s="102">
        <v>22</v>
      </c>
      <c r="CB12" s="112"/>
      <c r="CC12" s="105" t="s">
        <v>338</v>
      </c>
      <c r="CD12" s="105" t="s">
        <v>297</v>
      </c>
      <c r="CE12" s="104" t="s">
        <v>339</v>
      </c>
      <c r="CF12" s="104" t="s">
        <v>340</v>
      </c>
      <c r="CG12" s="104" t="s">
        <v>341</v>
      </c>
      <c r="CH12" s="104" t="s">
        <v>342</v>
      </c>
      <c r="CI12" s="104" t="s">
        <v>207</v>
      </c>
      <c r="CJ12" s="112"/>
      <c r="CK12" s="108">
        <f t="shared" si="12"/>
        <v>10.394868562530124</v>
      </c>
      <c r="CL12" s="108">
        <f t="shared" si="1"/>
        <v>0.03893070334804049</v>
      </c>
      <c r="CM12" s="108">
        <f t="shared" si="13"/>
        <v>103.71880909124616</v>
      </c>
      <c r="CN12" s="108">
        <f t="shared" si="14"/>
        <v>84.49594008379371</v>
      </c>
      <c r="CO12" s="108">
        <f t="shared" si="15"/>
        <v>308.58106855511477</v>
      </c>
      <c r="CP12" s="108">
        <f t="shared" si="16"/>
        <v>0.2738208811040595</v>
      </c>
      <c r="CQ12" s="108">
        <f t="shared" si="17"/>
        <v>0.01860469961390745</v>
      </c>
      <c r="CR12" s="108">
        <f t="shared" si="18"/>
        <v>359.61333333333334</v>
      </c>
      <c r="CS12" s="108">
        <f t="shared" si="19"/>
        <v>1.0689258833561974</v>
      </c>
      <c r="CT12" s="108">
        <f t="shared" si="20"/>
        <v>19.94920470134589</v>
      </c>
      <c r="CU12" s="108">
        <f t="shared" si="21"/>
        <v>0.10283207304893709</v>
      </c>
      <c r="CV12" s="108">
        <f t="shared" si="22"/>
        <v>288.6833159902879</v>
      </c>
      <c r="CW12" s="108">
        <f t="shared" si="23"/>
        <v>1.546475844425494</v>
      </c>
      <c r="CX12" s="108">
        <f t="shared" si="24"/>
        <v>0.48014534129249936</v>
      </c>
      <c r="CY12" s="108">
        <f t="shared" si="25"/>
        <v>0.24248266656779505</v>
      </c>
      <c r="CZ12" s="108">
        <f t="shared" si="26"/>
        <v>0.025953802232026993</v>
      </c>
      <c r="DA12" s="108">
        <f t="shared" si="27"/>
        <v>0.023729190612138965</v>
      </c>
      <c r="DB12" s="109"/>
    </row>
    <row r="13" spans="1:106" ht="30" customHeight="1">
      <c r="A13" s="97" t="s">
        <v>118</v>
      </c>
      <c r="B13" s="98" t="s">
        <v>108</v>
      </c>
      <c r="C13" s="99" t="s">
        <v>273</v>
      </c>
      <c r="D13" s="100" t="s">
        <v>274</v>
      </c>
      <c r="E13" s="100" t="s">
        <v>275</v>
      </c>
      <c r="F13" s="122" t="s">
        <v>233</v>
      </c>
      <c r="G13" s="149">
        <v>4</v>
      </c>
      <c r="H13" s="150">
        <v>0</v>
      </c>
      <c r="I13" s="112"/>
      <c r="J13" s="168"/>
      <c r="K13" s="217">
        <v>8931.6</v>
      </c>
      <c r="L13" s="216"/>
      <c r="M13" s="217">
        <v>1056.8</v>
      </c>
      <c r="N13" s="169"/>
      <c r="O13" s="170">
        <f t="shared" si="2"/>
        <v>9988.4</v>
      </c>
      <c r="P13" s="173">
        <v>673.6</v>
      </c>
      <c r="Q13" s="149" t="s">
        <v>206</v>
      </c>
      <c r="R13" s="150"/>
      <c r="S13" s="112"/>
      <c r="T13" s="104">
        <v>15.91</v>
      </c>
      <c r="U13" s="104">
        <v>35.17</v>
      </c>
      <c r="V13" s="104">
        <v>2</v>
      </c>
      <c r="W13" s="21">
        <f t="shared" si="3"/>
        <v>53.08</v>
      </c>
      <c r="X13" s="104">
        <v>0.37</v>
      </c>
      <c r="Y13" s="21">
        <f t="shared" si="4"/>
        <v>53.449999999999996</v>
      </c>
      <c r="Z13" s="112">
        <v>206</v>
      </c>
      <c r="AA13" s="29">
        <v>206057</v>
      </c>
      <c r="AB13" s="29">
        <v>6593</v>
      </c>
      <c r="AC13" s="29">
        <v>19680</v>
      </c>
      <c r="AD13" s="29">
        <f>SUM(AA13:AC13)</f>
        <v>232330</v>
      </c>
      <c r="AE13" s="23">
        <v>334</v>
      </c>
      <c r="AF13" s="32">
        <v>238064</v>
      </c>
      <c r="AG13" s="29">
        <v>42404</v>
      </c>
      <c r="AH13" s="29">
        <v>58000</v>
      </c>
      <c r="AI13" s="29">
        <f t="shared" si="6"/>
        <v>338468</v>
      </c>
      <c r="AJ13" s="112"/>
      <c r="AK13" s="29">
        <v>6999</v>
      </c>
      <c r="AL13" s="29">
        <v>4557</v>
      </c>
      <c r="AM13" s="29">
        <f t="shared" si="7"/>
        <v>11556</v>
      </c>
      <c r="AN13" s="32">
        <v>10210</v>
      </c>
      <c r="AO13" s="29">
        <v>446</v>
      </c>
      <c r="AP13" s="32">
        <v>447841</v>
      </c>
      <c r="AQ13" s="29">
        <v>427133</v>
      </c>
      <c r="AR13" s="29">
        <f t="shared" si="28"/>
        <v>874974</v>
      </c>
      <c r="AS13" s="32">
        <v>37384</v>
      </c>
      <c r="AT13" s="30">
        <v>8684</v>
      </c>
      <c r="AU13" s="29">
        <v>908564</v>
      </c>
      <c r="AV13" s="32">
        <v>1704</v>
      </c>
      <c r="AW13" s="209">
        <v>889</v>
      </c>
      <c r="AX13" s="205"/>
      <c r="AY13" s="21">
        <v>3946002</v>
      </c>
      <c r="AZ13" s="27">
        <v>1121725</v>
      </c>
      <c r="BA13" s="27">
        <v>1220</v>
      </c>
      <c r="BB13" s="21">
        <v>186227</v>
      </c>
      <c r="BC13" s="21">
        <f t="shared" si="8"/>
        <v>5255174</v>
      </c>
      <c r="BD13" s="112"/>
      <c r="BE13" s="21">
        <v>151902500</v>
      </c>
      <c r="BF13" s="112" t="s">
        <v>276</v>
      </c>
      <c r="BG13" s="104" t="s">
        <v>277</v>
      </c>
      <c r="BH13" s="104">
        <v>546</v>
      </c>
      <c r="BI13" s="104">
        <v>85</v>
      </c>
      <c r="BJ13" s="104">
        <v>60</v>
      </c>
      <c r="BK13" s="104" t="s">
        <v>278</v>
      </c>
      <c r="BL13" s="104">
        <v>1190</v>
      </c>
      <c r="BM13" s="104">
        <v>232</v>
      </c>
      <c r="BN13" s="21">
        <v>78.5</v>
      </c>
      <c r="BO13" s="21" t="s">
        <v>279</v>
      </c>
      <c r="BP13" s="104">
        <v>1718</v>
      </c>
      <c r="BQ13" s="104">
        <v>214</v>
      </c>
      <c r="BR13" s="21">
        <v>86.5</v>
      </c>
      <c r="BS13" s="21" t="s">
        <v>280</v>
      </c>
      <c r="BT13" s="104">
        <v>5547</v>
      </c>
      <c r="BU13" s="21">
        <v>807</v>
      </c>
      <c r="BV13" s="21">
        <v>86.5</v>
      </c>
      <c r="BW13" s="21">
        <f t="shared" si="9"/>
        <v>9001</v>
      </c>
      <c r="BX13" s="21">
        <f t="shared" si="10"/>
        <v>1338</v>
      </c>
      <c r="BY13" s="21">
        <f t="shared" si="11"/>
        <v>311.5</v>
      </c>
      <c r="BZ13" s="112"/>
      <c r="CA13" s="123">
        <v>366</v>
      </c>
      <c r="CB13" s="112"/>
      <c r="CC13" s="104" t="s">
        <v>281</v>
      </c>
      <c r="CD13" s="104" t="s">
        <v>282</v>
      </c>
      <c r="CE13" s="104" t="s">
        <v>243</v>
      </c>
      <c r="CF13" s="104" t="s">
        <v>244</v>
      </c>
      <c r="CG13" s="104" t="s">
        <v>283</v>
      </c>
      <c r="CH13" s="104" t="s">
        <v>284</v>
      </c>
      <c r="CI13" s="104" t="s">
        <v>207</v>
      </c>
      <c r="CJ13" s="112"/>
      <c r="CK13" s="108">
        <f t="shared" si="12"/>
        <v>23.259981578631212</v>
      </c>
      <c r="CL13" s="108">
        <f t="shared" si="1"/>
        <v>0.033438788995234475</v>
      </c>
      <c r="CM13" s="108">
        <f t="shared" si="13"/>
        <v>33.88610788514677</v>
      </c>
      <c r="CN13" s="108">
        <f t="shared" si="14"/>
        <v>112.30277121460895</v>
      </c>
      <c r="CO13" s="108">
        <f t="shared" si="15"/>
        <v>526.1277081414441</v>
      </c>
      <c r="CP13" s="108">
        <f t="shared" si="16"/>
        <v>0.2134515431839174</v>
      </c>
      <c r="CQ13" s="108">
        <f t="shared" si="17"/>
        <v>0.034595704481493066</v>
      </c>
      <c r="CR13" s="108">
        <f t="shared" si="18"/>
        <v>186.87371375116933</v>
      </c>
      <c r="CS13" s="108">
        <f t="shared" si="19"/>
        <v>3.7427415802330706</v>
      </c>
      <c r="CT13" s="108">
        <f t="shared" si="20"/>
        <v>87.5990148572344</v>
      </c>
      <c r="CU13" s="108">
        <f t="shared" si="21"/>
        <v>0.16090905177979598</v>
      </c>
      <c r="CV13" s="108">
        <f t="shared" si="22"/>
        <v>140.57281189813824</v>
      </c>
      <c r="CW13" s="108">
        <f t="shared" si="23"/>
        <v>1.1569420527812262</v>
      </c>
      <c r="CX13" s="108">
        <f t="shared" si="24"/>
        <v>1.0221857354531256</v>
      </c>
      <c r="CY13" s="108">
        <f t="shared" si="25"/>
        <v>0.9011453285811541</v>
      </c>
      <c r="CZ13" s="108">
        <f t="shared" si="26"/>
        <v>0.13395538825037043</v>
      </c>
      <c r="DA13" s="108">
        <f t="shared" si="27"/>
        <v>0.03118617596411838</v>
      </c>
      <c r="DB13" s="109"/>
    </row>
    <row r="14" spans="1:106" ht="30" customHeight="1">
      <c r="A14" s="97" t="s">
        <v>118</v>
      </c>
      <c r="B14" s="110" t="s">
        <v>4</v>
      </c>
      <c r="C14" s="99" t="s">
        <v>352</v>
      </c>
      <c r="D14" s="100" t="s">
        <v>353</v>
      </c>
      <c r="E14" s="100" t="s">
        <v>353</v>
      </c>
      <c r="F14" s="124" t="s">
        <v>205</v>
      </c>
      <c r="G14" s="149">
        <v>1</v>
      </c>
      <c r="H14" s="150">
        <v>0</v>
      </c>
      <c r="I14" s="112"/>
      <c r="J14" s="168"/>
      <c r="K14" s="217">
        <v>6669</v>
      </c>
      <c r="L14" s="216"/>
      <c r="M14" s="217"/>
      <c r="N14" s="169"/>
      <c r="O14" s="170">
        <f t="shared" si="2"/>
        <v>6669</v>
      </c>
      <c r="P14" s="173">
        <v>465.058</v>
      </c>
      <c r="Q14" s="149" t="s">
        <v>237</v>
      </c>
      <c r="R14" s="150">
        <v>15</v>
      </c>
      <c r="S14" s="112"/>
      <c r="T14" s="125">
        <v>11.26</v>
      </c>
      <c r="U14" s="104">
        <v>16</v>
      </c>
      <c r="V14" s="104">
        <v>1</v>
      </c>
      <c r="W14" s="21">
        <f t="shared" si="3"/>
        <v>28.259999999999998</v>
      </c>
      <c r="X14" s="104">
        <v>0.39</v>
      </c>
      <c r="Y14" s="21">
        <f t="shared" si="4"/>
        <v>28.65</v>
      </c>
      <c r="Z14" s="112"/>
      <c r="AA14" s="29">
        <v>80598</v>
      </c>
      <c r="AB14" s="29">
        <v>5499</v>
      </c>
      <c r="AC14" s="29">
        <v>756</v>
      </c>
      <c r="AD14" s="29">
        <f>SUM(AA14:AC14)</f>
        <v>86853</v>
      </c>
      <c r="AE14" s="23">
        <v>180</v>
      </c>
      <c r="AF14" s="32">
        <v>68129</v>
      </c>
      <c r="AG14" s="29">
        <v>7603</v>
      </c>
      <c r="AH14" s="29">
        <v>35739</v>
      </c>
      <c r="AI14" s="29">
        <f t="shared" si="6"/>
        <v>111471</v>
      </c>
      <c r="AJ14" s="112"/>
      <c r="AK14" s="29">
        <v>21838</v>
      </c>
      <c r="AL14" s="29">
        <v>29186</v>
      </c>
      <c r="AM14" s="29">
        <f t="shared" si="7"/>
        <v>51024</v>
      </c>
      <c r="AN14" s="32">
        <v>19313</v>
      </c>
      <c r="AO14" s="29">
        <v>802</v>
      </c>
      <c r="AP14" s="32">
        <v>408393</v>
      </c>
      <c r="AQ14" s="29">
        <v>212230</v>
      </c>
      <c r="AR14" s="29">
        <f t="shared" si="28"/>
        <v>620623</v>
      </c>
      <c r="AS14" s="32">
        <v>36101</v>
      </c>
      <c r="AT14" s="30">
        <v>17430</v>
      </c>
      <c r="AU14" s="29">
        <v>723309</v>
      </c>
      <c r="AV14" s="32">
        <v>1731</v>
      </c>
      <c r="AW14" s="209">
        <v>448</v>
      </c>
      <c r="AX14" s="205"/>
      <c r="AY14" s="21">
        <v>2152614.94</v>
      </c>
      <c r="AZ14" s="27">
        <v>380457.65</v>
      </c>
      <c r="BA14" s="27"/>
      <c r="BB14" s="21">
        <v>91258.65</v>
      </c>
      <c r="BC14" s="21">
        <f t="shared" si="8"/>
        <v>2624331.2399999998</v>
      </c>
      <c r="BD14" s="112"/>
      <c r="BE14" s="21">
        <v>123034691</v>
      </c>
      <c r="BF14" s="112"/>
      <c r="BG14" s="104" t="s">
        <v>354</v>
      </c>
      <c r="BH14" s="104">
        <v>4791</v>
      </c>
      <c r="BI14" s="104">
        <v>914</v>
      </c>
      <c r="BJ14" s="104">
        <v>76</v>
      </c>
      <c r="BK14" s="104"/>
      <c r="BL14" s="21"/>
      <c r="BM14" s="21"/>
      <c r="BN14" s="21"/>
      <c r="BO14" s="21"/>
      <c r="BP14" s="21"/>
      <c r="BQ14" s="21"/>
      <c r="BR14" s="21"/>
      <c r="BS14" s="21"/>
      <c r="BT14" s="21"/>
      <c r="BU14" s="21"/>
      <c r="BV14" s="21"/>
      <c r="BW14" s="21">
        <f t="shared" si="9"/>
        <v>4791</v>
      </c>
      <c r="BX14" s="21">
        <f t="shared" si="10"/>
        <v>914</v>
      </c>
      <c r="BY14" s="21">
        <f t="shared" si="11"/>
        <v>76</v>
      </c>
      <c r="BZ14" s="112"/>
      <c r="CA14" s="123">
        <v>141</v>
      </c>
      <c r="CB14" s="112"/>
      <c r="CC14" s="104" t="s">
        <v>355</v>
      </c>
      <c r="CD14" s="104" t="s">
        <v>356</v>
      </c>
      <c r="CE14" s="104" t="s">
        <v>357</v>
      </c>
      <c r="CF14" s="104" t="s">
        <v>358</v>
      </c>
      <c r="CG14" s="104" t="s">
        <v>355</v>
      </c>
      <c r="CH14" s="104" t="s">
        <v>359</v>
      </c>
      <c r="CI14" s="104" t="s">
        <v>207</v>
      </c>
      <c r="CJ14" s="112"/>
      <c r="CK14" s="108">
        <f t="shared" si="12"/>
        <v>13.023391812865498</v>
      </c>
      <c r="CL14" s="108">
        <f t="shared" si="1"/>
        <v>0.02699055330634278</v>
      </c>
      <c r="CM14" s="108">
        <f t="shared" si="13"/>
        <v>16.71479982006298</v>
      </c>
      <c r="CN14" s="108">
        <f t="shared" si="14"/>
        <v>57.04868046183836</v>
      </c>
      <c r="CO14" s="108">
        <f t="shared" si="15"/>
        <v>393.5119568151147</v>
      </c>
      <c r="CP14" s="108">
        <f t="shared" si="16"/>
        <v>0.14497318181526508</v>
      </c>
      <c r="CQ14" s="108">
        <f t="shared" si="17"/>
        <v>0.021330010411453788</v>
      </c>
      <c r="CR14" s="108">
        <f t="shared" si="18"/>
        <v>232.77486910994764</v>
      </c>
      <c r="CS14" s="108">
        <f t="shared" si="19"/>
        <v>5.413255360623782</v>
      </c>
      <c r="CT14" s="108">
        <f t="shared" si="20"/>
        <v>93.06087869245763</v>
      </c>
      <c r="CU14" s="108">
        <f t="shared" si="21"/>
        <v>0.41565633887142645</v>
      </c>
      <c r="CV14" s="108">
        <f t="shared" si="22"/>
        <v>72.69414254452785</v>
      </c>
      <c r="CW14" s="108">
        <f t="shared" si="23"/>
        <v>7.650922177237967</v>
      </c>
      <c r="CX14" s="108">
        <f t="shared" si="24"/>
        <v>2.8959364222522117</v>
      </c>
      <c r="CY14" s="108">
        <f t="shared" si="25"/>
        <v>0.7183985605038237</v>
      </c>
      <c r="CZ14" s="108">
        <f t="shared" si="26"/>
        <v>0.1370520317888739</v>
      </c>
      <c r="DA14" s="108">
        <f t="shared" si="27"/>
        <v>0.011396011396011397</v>
      </c>
      <c r="DB14" s="109"/>
    </row>
    <row r="15" spans="1:106" ht="30" customHeight="1">
      <c r="A15" s="97"/>
      <c r="B15" s="110" t="s">
        <v>167</v>
      </c>
      <c r="C15" s="99" t="s">
        <v>369</v>
      </c>
      <c r="D15" s="100" t="s">
        <v>370</v>
      </c>
      <c r="E15" s="100" t="s">
        <v>370</v>
      </c>
      <c r="F15" s="101" t="s">
        <v>336</v>
      </c>
      <c r="G15" s="149">
        <v>2</v>
      </c>
      <c r="H15" s="150">
        <v>0</v>
      </c>
      <c r="I15" s="112"/>
      <c r="J15" s="168"/>
      <c r="K15" s="217">
        <v>477.6</v>
      </c>
      <c r="L15" s="216"/>
      <c r="M15" s="217">
        <v>27</v>
      </c>
      <c r="N15" s="169"/>
      <c r="O15" s="170">
        <f t="shared" si="2"/>
        <v>504.6</v>
      </c>
      <c r="P15" s="173">
        <v>25</v>
      </c>
      <c r="Q15" s="149" t="s">
        <v>206</v>
      </c>
      <c r="R15" s="150"/>
      <c r="S15" s="112"/>
      <c r="T15" s="125">
        <v>1</v>
      </c>
      <c r="U15" s="104">
        <v>1</v>
      </c>
      <c r="V15" s="104">
        <v>0.5</v>
      </c>
      <c r="W15" s="21">
        <f t="shared" si="3"/>
        <v>2.5</v>
      </c>
      <c r="X15" s="104"/>
      <c r="Y15" s="21">
        <f t="shared" si="4"/>
        <v>2.5</v>
      </c>
      <c r="Z15" s="112"/>
      <c r="AA15" s="29">
        <v>14419</v>
      </c>
      <c r="AB15" s="29">
        <v>1001</v>
      </c>
      <c r="AC15" s="29">
        <v>652</v>
      </c>
      <c r="AD15" s="29">
        <f>SUM(AA15:AC15)</f>
        <v>16072</v>
      </c>
      <c r="AE15" s="23">
        <v>9</v>
      </c>
      <c r="AF15" s="32">
        <v>125000</v>
      </c>
      <c r="AG15" s="29">
        <v>0</v>
      </c>
      <c r="AH15" s="29">
        <v>0</v>
      </c>
      <c r="AI15" s="29">
        <f t="shared" si="6"/>
        <v>125000</v>
      </c>
      <c r="AJ15" s="112"/>
      <c r="AK15" s="29">
        <v>1756</v>
      </c>
      <c r="AL15" s="29">
        <v>1144</v>
      </c>
      <c r="AM15" s="29">
        <f t="shared" si="7"/>
        <v>2900</v>
      </c>
      <c r="AN15" s="32">
        <v>362</v>
      </c>
      <c r="AO15" s="29">
        <v>16</v>
      </c>
      <c r="AP15" s="32">
        <v>8848</v>
      </c>
      <c r="AQ15" s="203">
        <v>65</v>
      </c>
      <c r="AR15" s="29">
        <f t="shared" si="28"/>
        <v>8913</v>
      </c>
      <c r="AS15" s="32">
        <v>349</v>
      </c>
      <c r="AT15" s="30">
        <v>34</v>
      </c>
      <c r="AU15" s="29">
        <v>15387</v>
      </c>
      <c r="AV15" s="32">
        <v>21</v>
      </c>
      <c r="AW15" s="209">
        <v>33</v>
      </c>
      <c r="AX15" s="205"/>
      <c r="AY15" s="21">
        <f>82913.36+41883.24+12572.98+20480.21+18891.88+10621.42+3910.96</f>
        <v>191274.05000000002</v>
      </c>
      <c r="AZ15" s="27">
        <f>30191.76+3024.62+994.08+1544.74+1705.01</f>
        <v>37460.21</v>
      </c>
      <c r="BA15" s="27"/>
      <c r="BB15" s="21">
        <f>1139.82+3683.1+583.62+483.33+5958.37</f>
        <v>11848.24</v>
      </c>
      <c r="BC15" s="21">
        <f t="shared" si="8"/>
        <v>240582.5</v>
      </c>
      <c r="BD15" s="112"/>
      <c r="BE15" s="21"/>
      <c r="BF15" s="112"/>
      <c r="BG15" s="104" t="s">
        <v>371</v>
      </c>
      <c r="BH15" s="104">
        <v>484</v>
      </c>
      <c r="BI15" s="104">
        <v>106</v>
      </c>
      <c r="BJ15" s="104">
        <v>66</v>
      </c>
      <c r="BK15" s="104" t="s">
        <v>294</v>
      </c>
      <c r="BL15" s="21">
        <v>100</v>
      </c>
      <c r="BM15" s="21">
        <v>15</v>
      </c>
      <c r="BN15" s="21">
        <v>40</v>
      </c>
      <c r="BO15" s="21"/>
      <c r="BP15" s="21"/>
      <c r="BQ15" s="21"/>
      <c r="BR15" s="21"/>
      <c r="BS15" s="21"/>
      <c r="BT15" s="21"/>
      <c r="BU15" s="21"/>
      <c r="BV15" s="21"/>
      <c r="BW15" s="21">
        <f t="shared" si="9"/>
        <v>584</v>
      </c>
      <c r="BX15" s="21">
        <f t="shared" si="10"/>
        <v>121</v>
      </c>
      <c r="BY15" s="21">
        <f t="shared" si="11"/>
        <v>106</v>
      </c>
      <c r="BZ15" s="112"/>
      <c r="CA15" s="123">
        <v>20</v>
      </c>
      <c r="CB15" s="112"/>
      <c r="CC15" s="104" t="s">
        <v>372</v>
      </c>
      <c r="CD15" s="104" t="s">
        <v>212</v>
      </c>
      <c r="CE15" s="104" t="s">
        <v>373</v>
      </c>
      <c r="CF15" s="104" t="s">
        <v>374</v>
      </c>
      <c r="CG15" s="104" t="s">
        <v>231</v>
      </c>
      <c r="CH15" s="104"/>
      <c r="CI15" s="104" t="s">
        <v>351</v>
      </c>
      <c r="CJ15" s="112"/>
      <c r="CK15" s="108">
        <f t="shared" si="12"/>
        <v>31.85097106619104</v>
      </c>
      <c r="CL15" s="108">
        <f t="shared" si="1"/>
        <v>0.0178359096313912</v>
      </c>
      <c r="CM15" s="108">
        <f t="shared" si="13"/>
        <v>247.72096710265555</v>
      </c>
      <c r="CN15" s="108">
        <f t="shared" si="14"/>
        <v>74.23743559254855</v>
      </c>
      <c r="CO15" s="108">
        <f t="shared" si="15"/>
        <v>476.77863654379706</v>
      </c>
      <c r="CP15" s="108">
        <f t="shared" si="16"/>
        <v>0.1557062961769871</v>
      </c>
      <c r="CQ15" s="108" t="e">
        <f t="shared" si="17"/>
        <v>#DIV/0!</v>
      </c>
      <c r="CR15" s="108">
        <f t="shared" si="18"/>
        <v>201.84</v>
      </c>
      <c r="CS15" s="108">
        <f t="shared" si="19"/>
        <v>0.6916369401506143</v>
      </c>
      <c r="CT15" s="108">
        <f t="shared" si="20"/>
        <v>17.66349583828775</v>
      </c>
      <c r="CU15" s="108">
        <f t="shared" si="21"/>
        <v>0.021714783474365357</v>
      </c>
      <c r="CV15" s="108">
        <f t="shared" si="22"/>
        <v>689.3481375358166</v>
      </c>
      <c r="CW15" s="108">
        <f t="shared" si="23"/>
        <v>5.747126436781609</v>
      </c>
      <c r="CX15" s="108">
        <f t="shared" si="24"/>
        <v>0.7173999207292905</v>
      </c>
      <c r="CY15" s="108">
        <f t="shared" si="25"/>
        <v>1.1573523583036067</v>
      </c>
      <c r="CZ15" s="108">
        <f t="shared" si="26"/>
        <v>0.23979389615537058</v>
      </c>
      <c r="DA15" s="108">
        <f t="shared" si="27"/>
        <v>0.21006738010305193</v>
      </c>
      <c r="DB15" s="109"/>
    </row>
    <row r="16" spans="1:106" ht="30" customHeight="1">
      <c r="A16" s="97" t="s">
        <v>118</v>
      </c>
      <c r="B16" s="98" t="s">
        <v>11</v>
      </c>
      <c r="C16" s="99" t="s">
        <v>321</v>
      </c>
      <c r="D16" s="100" t="s">
        <v>322</v>
      </c>
      <c r="E16" s="100" t="s">
        <v>323</v>
      </c>
      <c r="F16" s="101" t="s">
        <v>205</v>
      </c>
      <c r="G16" s="151">
        <v>4</v>
      </c>
      <c r="H16" s="152">
        <v>0</v>
      </c>
      <c r="I16" s="112"/>
      <c r="J16" s="168"/>
      <c r="K16" s="217">
        <v>1606</v>
      </c>
      <c r="L16" s="216"/>
      <c r="M16" s="217">
        <v>605.7</v>
      </c>
      <c r="N16" s="169"/>
      <c r="O16" s="170">
        <f t="shared" si="2"/>
        <v>2211.7</v>
      </c>
      <c r="P16" s="171">
        <v>160</v>
      </c>
      <c r="Q16" s="149" t="s">
        <v>206</v>
      </c>
      <c r="R16" s="150"/>
      <c r="S16" s="112"/>
      <c r="T16" s="21">
        <v>2</v>
      </c>
      <c r="U16" s="21">
        <v>7.5</v>
      </c>
      <c r="V16" s="21"/>
      <c r="W16" s="21">
        <f t="shared" si="3"/>
        <v>9.5</v>
      </c>
      <c r="X16" s="21">
        <v>1</v>
      </c>
      <c r="Y16" s="21">
        <f t="shared" si="4"/>
        <v>10.5</v>
      </c>
      <c r="Z16" s="112"/>
      <c r="AA16" s="29">
        <v>30061</v>
      </c>
      <c r="AB16" s="29">
        <v>1489</v>
      </c>
      <c r="AC16" s="29">
        <v>1324</v>
      </c>
      <c r="AD16" s="29">
        <f t="shared" si="5"/>
        <v>32874</v>
      </c>
      <c r="AE16" s="31">
        <v>171</v>
      </c>
      <c r="AF16" s="32">
        <v>159485</v>
      </c>
      <c r="AG16" s="29">
        <v>25380</v>
      </c>
      <c r="AH16" s="29">
        <v>65284</v>
      </c>
      <c r="AI16" s="29">
        <f t="shared" si="6"/>
        <v>250149</v>
      </c>
      <c r="AJ16" s="112"/>
      <c r="AK16" s="29">
        <v>1457</v>
      </c>
      <c r="AL16" s="29">
        <v>1025</v>
      </c>
      <c r="AM16" s="29">
        <f t="shared" si="7"/>
        <v>2482</v>
      </c>
      <c r="AN16" s="32">
        <v>1201</v>
      </c>
      <c r="AO16" s="29"/>
      <c r="AP16" s="32">
        <v>73559</v>
      </c>
      <c r="AQ16" s="29">
        <v>2302</v>
      </c>
      <c r="AR16" s="29">
        <f t="shared" si="28"/>
        <v>75861</v>
      </c>
      <c r="AS16" s="32">
        <v>6313</v>
      </c>
      <c r="AT16" s="30">
        <v>1230</v>
      </c>
      <c r="AU16" s="29">
        <v>150542</v>
      </c>
      <c r="AV16" s="32">
        <v>1107</v>
      </c>
      <c r="AW16" s="29">
        <v>215</v>
      </c>
      <c r="AX16" s="205"/>
      <c r="AY16" s="21">
        <v>495080</v>
      </c>
      <c r="AZ16" s="27">
        <v>115680</v>
      </c>
      <c r="BA16" s="27"/>
      <c r="BB16" s="21">
        <v>64884</v>
      </c>
      <c r="BC16" s="21">
        <f t="shared" si="8"/>
        <v>675644</v>
      </c>
      <c r="BD16" s="112"/>
      <c r="BE16" s="21">
        <v>43159019</v>
      </c>
      <c r="BF16" s="112"/>
      <c r="BG16" s="105" t="s">
        <v>324</v>
      </c>
      <c r="BH16" s="114">
        <v>591</v>
      </c>
      <c r="BI16" s="114">
        <v>147</v>
      </c>
      <c r="BJ16" s="114">
        <v>60</v>
      </c>
      <c r="BK16" s="105" t="s">
        <v>325</v>
      </c>
      <c r="BL16" s="114">
        <v>280</v>
      </c>
      <c r="BM16" s="114">
        <v>70</v>
      </c>
      <c r="BN16" s="114">
        <v>48</v>
      </c>
      <c r="BO16" s="114" t="s">
        <v>326</v>
      </c>
      <c r="BP16" s="114">
        <v>274</v>
      </c>
      <c r="BQ16" s="114">
        <v>63</v>
      </c>
      <c r="BR16" s="114">
        <v>40</v>
      </c>
      <c r="BS16" s="114" t="s">
        <v>327</v>
      </c>
      <c r="BT16" s="114">
        <v>66</v>
      </c>
      <c r="BU16" s="114">
        <v>19</v>
      </c>
      <c r="BV16" s="114">
        <v>2.5</v>
      </c>
      <c r="BW16" s="21">
        <f t="shared" si="9"/>
        <v>1211</v>
      </c>
      <c r="BX16" s="21">
        <f t="shared" si="10"/>
        <v>299</v>
      </c>
      <c r="BY16" s="21">
        <f t="shared" si="11"/>
        <v>150.5</v>
      </c>
      <c r="BZ16" s="112"/>
      <c r="CA16" s="126">
        <v>60</v>
      </c>
      <c r="CB16" s="112"/>
      <c r="CC16" s="105" t="s">
        <v>328</v>
      </c>
      <c r="CD16" s="105" t="s">
        <v>329</v>
      </c>
      <c r="CE16" s="105" t="s">
        <v>330</v>
      </c>
      <c r="CF16" s="105" t="s">
        <v>214</v>
      </c>
      <c r="CG16" s="105" t="s">
        <v>231</v>
      </c>
      <c r="CH16" s="105" t="s">
        <v>331</v>
      </c>
      <c r="CI16" s="105" t="s">
        <v>207</v>
      </c>
      <c r="CJ16" s="112"/>
      <c r="CK16" s="108">
        <f t="shared" si="12"/>
        <v>14.863679522539224</v>
      </c>
      <c r="CL16" s="108">
        <f t="shared" si="1"/>
        <v>0.0773160916941719</v>
      </c>
      <c r="CM16" s="108">
        <f t="shared" si="13"/>
        <v>113.10259076728309</v>
      </c>
      <c r="CN16" s="108">
        <f t="shared" si="14"/>
        <v>52.303657819776646</v>
      </c>
      <c r="CO16" s="108">
        <f t="shared" si="15"/>
        <v>305.4862775240765</v>
      </c>
      <c r="CP16" s="108">
        <f t="shared" si="16"/>
        <v>0.17121442653231583</v>
      </c>
      <c r="CQ16" s="108">
        <f t="shared" si="17"/>
        <v>0.015654758047211406</v>
      </c>
      <c r="CR16" s="108">
        <f t="shared" si="18"/>
        <v>210.63809523809522</v>
      </c>
      <c r="CS16" s="108">
        <f t="shared" si="19"/>
        <v>2.854365420264955</v>
      </c>
      <c r="CT16" s="108">
        <f t="shared" si="20"/>
        <v>34.299859836325</v>
      </c>
      <c r="CU16" s="108">
        <f t="shared" si="21"/>
        <v>0.19203625965808846</v>
      </c>
      <c r="CV16" s="108">
        <f t="shared" si="22"/>
        <v>107.02423570410265</v>
      </c>
      <c r="CW16" s="108">
        <f t="shared" si="23"/>
        <v>1.1222136817832438</v>
      </c>
      <c r="CX16" s="108">
        <f t="shared" si="24"/>
        <v>0.543021205407605</v>
      </c>
      <c r="CY16" s="108">
        <f t="shared" si="25"/>
        <v>0.5475426142786093</v>
      </c>
      <c r="CZ16" s="108">
        <f t="shared" si="26"/>
        <v>0.13519012524302573</v>
      </c>
      <c r="DA16" s="108">
        <f t="shared" si="27"/>
        <v>0.06804720350861329</v>
      </c>
      <c r="DB16" s="109"/>
    </row>
    <row r="17" spans="1:106" ht="30" customHeight="1">
      <c r="A17" s="97" t="s">
        <v>118</v>
      </c>
      <c r="B17" s="110" t="s">
        <v>12</v>
      </c>
      <c r="C17" s="99" t="s">
        <v>223</v>
      </c>
      <c r="D17" s="100" t="s">
        <v>224</v>
      </c>
      <c r="E17" s="100" t="s">
        <v>224</v>
      </c>
      <c r="F17" s="101" t="s">
        <v>205</v>
      </c>
      <c r="G17" s="149">
        <v>3</v>
      </c>
      <c r="H17" s="150">
        <v>4</v>
      </c>
      <c r="I17" s="112"/>
      <c r="J17" s="168"/>
      <c r="K17" s="217">
        <v>624.9</v>
      </c>
      <c r="L17" s="216"/>
      <c r="M17" s="217">
        <v>552.9</v>
      </c>
      <c r="N17" s="169"/>
      <c r="O17" s="170">
        <f t="shared" si="2"/>
        <v>1177.8</v>
      </c>
      <c r="P17" s="171">
        <v>82.25</v>
      </c>
      <c r="Q17" s="149" t="s">
        <v>206</v>
      </c>
      <c r="R17" s="150"/>
      <c r="S17" s="112"/>
      <c r="T17" s="21">
        <v>1</v>
      </c>
      <c r="U17" s="21">
        <v>4.79</v>
      </c>
      <c r="V17" s="21"/>
      <c r="W17" s="21">
        <f t="shared" si="3"/>
        <v>5.79</v>
      </c>
      <c r="X17" s="21"/>
      <c r="Y17" s="21">
        <f t="shared" si="4"/>
        <v>5.79</v>
      </c>
      <c r="Z17" s="112"/>
      <c r="AA17" s="29">
        <v>25799</v>
      </c>
      <c r="AB17" s="29">
        <v>1947</v>
      </c>
      <c r="AC17" s="29"/>
      <c r="AD17" s="29">
        <f t="shared" si="5"/>
        <v>27746</v>
      </c>
      <c r="AE17" s="31">
        <v>32</v>
      </c>
      <c r="AF17" s="32">
        <v>181461</v>
      </c>
      <c r="AG17" s="29">
        <v>17270</v>
      </c>
      <c r="AH17" s="29">
        <v>57369</v>
      </c>
      <c r="AI17" s="29">
        <f t="shared" si="6"/>
        <v>256100</v>
      </c>
      <c r="AJ17" s="112"/>
      <c r="AK17" s="29">
        <v>1351</v>
      </c>
      <c r="AL17" s="29">
        <v>3535</v>
      </c>
      <c r="AM17" s="29">
        <f t="shared" si="7"/>
        <v>4886</v>
      </c>
      <c r="AN17" s="32">
        <v>413</v>
      </c>
      <c r="AO17" s="29">
        <v>23</v>
      </c>
      <c r="AP17" s="32">
        <v>31071</v>
      </c>
      <c r="AQ17" s="29">
        <v>1222</v>
      </c>
      <c r="AR17" s="29">
        <f t="shared" si="28"/>
        <v>32293</v>
      </c>
      <c r="AS17" s="32">
        <v>2896</v>
      </c>
      <c r="AT17" s="33" t="s">
        <v>225</v>
      </c>
      <c r="AU17" s="29">
        <v>76262</v>
      </c>
      <c r="AV17" s="32">
        <v>135</v>
      </c>
      <c r="AW17" s="29">
        <v>155</v>
      </c>
      <c r="AX17" s="205"/>
      <c r="AY17" s="21">
        <v>322826.94</v>
      </c>
      <c r="AZ17" s="27">
        <v>77699.79</v>
      </c>
      <c r="BA17" s="27">
        <v>16106.78</v>
      </c>
      <c r="BB17" s="34">
        <v>29424.62</v>
      </c>
      <c r="BC17" s="21">
        <f>SUM(AY17:BB17)</f>
        <v>446058.13</v>
      </c>
      <c r="BD17" s="112"/>
      <c r="BE17" s="21">
        <v>34886536</v>
      </c>
      <c r="BF17" s="112"/>
      <c r="BG17" s="105" t="s">
        <v>226</v>
      </c>
      <c r="BH17" s="114">
        <v>375.69</v>
      </c>
      <c r="BI17" s="114">
        <v>57</v>
      </c>
      <c r="BJ17" s="114">
        <v>50</v>
      </c>
      <c r="BK17" s="105" t="s">
        <v>227</v>
      </c>
      <c r="BL17" s="114">
        <v>350</v>
      </c>
      <c r="BM17" s="114">
        <v>58</v>
      </c>
      <c r="BN17" s="114">
        <v>52</v>
      </c>
      <c r="BO17" s="114" t="s">
        <v>228</v>
      </c>
      <c r="BP17" s="114">
        <v>103</v>
      </c>
      <c r="BQ17" s="114">
        <v>19</v>
      </c>
      <c r="BR17" s="114">
        <v>25</v>
      </c>
      <c r="BS17" s="21"/>
      <c r="BT17" s="21"/>
      <c r="BU17" s="21"/>
      <c r="BV17" s="21"/>
      <c r="BW17" s="21">
        <f t="shared" si="9"/>
        <v>828.69</v>
      </c>
      <c r="BX17" s="21">
        <f t="shared" si="10"/>
        <v>134</v>
      </c>
      <c r="BY17" s="21">
        <f t="shared" si="11"/>
        <v>127</v>
      </c>
      <c r="BZ17" s="112"/>
      <c r="CA17" s="126">
        <v>46</v>
      </c>
      <c r="CB17" s="112"/>
      <c r="CC17" s="127" t="s">
        <v>229</v>
      </c>
      <c r="CD17" s="127" t="s">
        <v>212</v>
      </c>
      <c r="CE17" s="128" t="s">
        <v>230</v>
      </c>
      <c r="CF17" s="127" t="s">
        <v>218</v>
      </c>
      <c r="CG17" s="127" t="s">
        <v>231</v>
      </c>
      <c r="CH17" s="127" t="s">
        <v>232</v>
      </c>
      <c r="CI17" s="127" t="s">
        <v>207</v>
      </c>
      <c r="CJ17" s="112"/>
      <c r="CK17" s="108">
        <f t="shared" si="12"/>
        <v>23.557480047546274</v>
      </c>
      <c r="CL17" s="108">
        <f t="shared" si="1"/>
        <v>0.0271692986924775</v>
      </c>
      <c r="CM17" s="108">
        <f t="shared" si="13"/>
        <v>217.439293598234</v>
      </c>
      <c r="CN17" s="108">
        <f t="shared" si="14"/>
        <v>65.97027508914925</v>
      </c>
      <c r="CO17" s="108">
        <f t="shared" si="15"/>
        <v>378.72145525556124</v>
      </c>
      <c r="CP17" s="108">
        <f t="shared" si="16"/>
        <v>0.17419207223058572</v>
      </c>
      <c r="CQ17" s="108">
        <f t="shared" si="17"/>
        <v>0.012785967916103794</v>
      </c>
      <c r="CR17" s="108">
        <f t="shared" si="18"/>
        <v>203.41968911917098</v>
      </c>
      <c r="CS17" s="108">
        <f t="shared" si="19"/>
        <v>2.458821531669214</v>
      </c>
      <c r="CT17" s="108">
        <f t="shared" si="20"/>
        <v>27.4180675836305</v>
      </c>
      <c r="CU17" s="108">
        <f t="shared" si="21"/>
        <v>0.10437540546385064</v>
      </c>
      <c r="CV17" s="108">
        <f t="shared" si="22"/>
        <v>154.0255973756906</v>
      </c>
      <c r="CW17" s="108">
        <f t="shared" si="23"/>
        <v>4.148412294107659</v>
      </c>
      <c r="CX17" s="108">
        <f t="shared" si="24"/>
        <v>0.35065376124978775</v>
      </c>
      <c r="CY17" s="108">
        <f t="shared" si="25"/>
        <v>0.7035914416709119</v>
      </c>
      <c r="CZ17" s="108">
        <f t="shared" si="26"/>
        <v>0.11377143827474953</v>
      </c>
      <c r="DA17" s="108">
        <f t="shared" si="27"/>
        <v>0.10782815418577009</v>
      </c>
      <c r="DB17" s="109"/>
    </row>
    <row r="18" spans="1:106" ht="30" customHeight="1">
      <c r="A18" s="97" t="s">
        <v>118</v>
      </c>
      <c r="B18" s="110" t="s">
        <v>13</v>
      </c>
      <c r="C18" s="99" t="s">
        <v>203</v>
      </c>
      <c r="D18" s="100" t="s">
        <v>204</v>
      </c>
      <c r="E18" s="100" t="s">
        <v>204</v>
      </c>
      <c r="F18" s="101" t="s">
        <v>205</v>
      </c>
      <c r="G18" s="149">
        <v>3</v>
      </c>
      <c r="H18" s="150">
        <v>2</v>
      </c>
      <c r="I18" s="112"/>
      <c r="J18" s="168"/>
      <c r="K18" s="217">
        <v>958.7</v>
      </c>
      <c r="L18" s="216"/>
      <c r="M18" s="217">
        <v>390.2</v>
      </c>
      <c r="N18" s="169"/>
      <c r="O18" s="170">
        <f t="shared" si="2"/>
        <v>1348.9</v>
      </c>
      <c r="P18" s="171">
        <v>93.74</v>
      </c>
      <c r="Q18" s="149" t="s">
        <v>206</v>
      </c>
      <c r="R18" s="150"/>
      <c r="S18" s="112"/>
      <c r="T18" s="21">
        <v>2.7</v>
      </c>
      <c r="U18" s="21">
        <v>3.5</v>
      </c>
      <c r="V18" s="21"/>
      <c r="W18" s="21">
        <f t="shared" si="3"/>
        <v>6.2</v>
      </c>
      <c r="X18" s="21"/>
      <c r="Y18" s="21">
        <f t="shared" si="4"/>
        <v>6.2</v>
      </c>
      <c r="Z18" s="112"/>
      <c r="AA18" s="214">
        <v>46659</v>
      </c>
      <c r="AB18" s="29">
        <v>3789</v>
      </c>
      <c r="AC18" s="29">
        <v>1678</v>
      </c>
      <c r="AD18" s="29">
        <f t="shared" si="5"/>
        <v>52126</v>
      </c>
      <c r="AE18" s="31">
        <v>85</v>
      </c>
      <c r="AF18" s="32">
        <v>31592</v>
      </c>
      <c r="AG18" s="29">
        <v>8879</v>
      </c>
      <c r="AH18" s="215">
        <v>34058</v>
      </c>
      <c r="AI18" s="29">
        <f t="shared" si="6"/>
        <v>74529</v>
      </c>
      <c r="AJ18" s="112"/>
      <c r="AK18" s="29">
        <v>611</v>
      </c>
      <c r="AL18" s="29">
        <v>946</v>
      </c>
      <c r="AM18" s="29">
        <f t="shared" si="7"/>
        <v>1557</v>
      </c>
      <c r="AN18" s="32">
        <v>429</v>
      </c>
      <c r="AO18" s="29">
        <v>38</v>
      </c>
      <c r="AP18" s="32">
        <v>26612</v>
      </c>
      <c r="AQ18" s="203">
        <v>384</v>
      </c>
      <c r="AR18" s="29">
        <f t="shared" si="28"/>
        <v>26996</v>
      </c>
      <c r="AS18" s="32">
        <v>6917</v>
      </c>
      <c r="AT18" s="30"/>
      <c r="AU18" s="29">
        <v>57987</v>
      </c>
      <c r="AV18" s="32">
        <v>229</v>
      </c>
      <c r="AW18" s="29">
        <v>148</v>
      </c>
      <c r="AX18" s="205"/>
      <c r="AY18" s="21">
        <v>491945.65</v>
      </c>
      <c r="AZ18" s="27">
        <v>120643.33</v>
      </c>
      <c r="BA18" s="27"/>
      <c r="BB18" s="21">
        <v>32841.67</v>
      </c>
      <c r="BC18" s="21">
        <f t="shared" si="8"/>
        <v>645430.65</v>
      </c>
      <c r="BD18" s="112"/>
      <c r="BE18" s="129">
        <v>33700000</v>
      </c>
      <c r="BF18" s="112"/>
      <c r="BG18" s="104" t="s">
        <v>208</v>
      </c>
      <c r="BH18" s="21">
        <v>903</v>
      </c>
      <c r="BI18" s="21">
        <v>80</v>
      </c>
      <c r="BJ18" s="21">
        <v>68</v>
      </c>
      <c r="BK18" s="104" t="s">
        <v>209</v>
      </c>
      <c r="BL18" s="21">
        <v>389</v>
      </c>
      <c r="BM18" s="21">
        <v>59</v>
      </c>
      <c r="BN18" s="21">
        <v>56</v>
      </c>
      <c r="BO18" s="104" t="s">
        <v>210</v>
      </c>
      <c r="BP18" s="21">
        <v>133</v>
      </c>
      <c r="BQ18" s="21">
        <v>20</v>
      </c>
      <c r="BR18" s="21">
        <v>30</v>
      </c>
      <c r="BS18" s="21"/>
      <c r="BT18" s="21"/>
      <c r="BU18" s="21"/>
      <c r="BV18" s="21"/>
      <c r="BW18" s="21">
        <f t="shared" si="9"/>
        <v>1425</v>
      </c>
      <c r="BX18" s="21">
        <f t="shared" si="10"/>
        <v>159</v>
      </c>
      <c r="BY18" s="21">
        <f t="shared" si="11"/>
        <v>154</v>
      </c>
      <c r="BZ18" s="112"/>
      <c r="CA18" s="102">
        <v>30</v>
      </c>
      <c r="CB18" s="112"/>
      <c r="CC18" s="21" t="s">
        <v>211</v>
      </c>
      <c r="CD18" s="21" t="s">
        <v>212</v>
      </c>
      <c r="CE18" s="21" t="s">
        <v>213</v>
      </c>
      <c r="CF18" s="21" t="s">
        <v>214</v>
      </c>
      <c r="CG18" s="21" t="s">
        <v>214</v>
      </c>
      <c r="CH18" s="21" t="s">
        <v>214</v>
      </c>
      <c r="CI18" s="21" t="s">
        <v>207</v>
      </c>
      <c r="CJ18" s="112"/>
      <c r="CK18" s="108">
        <f t="shared" si="12"/>
        <v>38.643339016976796</v>
      </c>
      <c r="CL18" s="108">
        <f t="shared" si="1"/>
        <v>0.0630143079546297</v>
      </c>
      <c r="CM18" s="108">
        <f t="shared" si="13"/>
        <v>55.25168655941878</v>
      </c>
      <c r="CN18" s="108">
        <f t="shared" si="14"/>
        <v>89.43830528578842</v>
      </c>
      <c r="CO18" s="108">
        <f t="shared" si="15"/>
        <v>478.4866557936096</v>
      </c>
      <c r="CP18" s="108">
        <f t="shared" si="16"/>
        <v>0.1869191213649367</v>
      </c>
      <c r="CQ18" s="108">
        <f t="shared" si="17"/>
        <v>0.019152244807121663</v>
      </c>
      <c r="CR18" s="108">
        <f t="shared" si="18"/>
        <v>217.56451612903226</v>
      </c>
      <c r="CS18" s="108">
        <f t="shared" si="19"/>
        <v>5.127881977907925</v>
      </c>
      <c r="CT18" s="108">
        <f t="shared" si="20"/>
        <v>20.01334420639039</v>
      </c>
      <c r="CU18" s="108">
        <f t="shared" si="21"/>
        <v>0.13269769404903503</v>
      </c>
      <c r="CV18" s="108">
        <f t="shared" si="22"/>
        <v>93.31077779384127</v>
      </c>
      <c r="CW18" s="108">
        <f t="shared" si="23"/>
        <v>1.1542738527689227</v>
      </c>
      <c r="CX18" s="108">
        <f t="shared" si="24"/>
        <v>0.3180369189710134</v>
      </c>
      <c r="CY18" s="108">
        <f t="shared" si="25"/>
        <v>1.0564163392393802</v>
      </c>
      <c r="CZ18" s="108">
        <f t="shared" si="26"/>
        <v>0.11787382311513084</v>
      </c>
      <c r="DA18" s="108">
        <f t="shared" si="27"/>
        <v>0.11416709911779968</v>
      </c>
      <c r="DB18" s="109"/>
    </row>
    <row r="19" spans="1:106" ht="30" customHeight="1">
      <c r="A19" s="97" t="s">
        <v>118</v>
      </c>
      <c r="B19" s="110" t="s">
        <v>64</v>
      </c>
      <c r="C19" s="130" t="s">
        <v>306</v>
      </c>
      <c r="D19" s="100" t="s">
        <v>307</v>
      </c>
      <c r="E19" s="100" t="s">
        <v>307</v>
      </c>
      <c r="F19" s="131" t="s">
        <v>205</v>
      </c>
      <c r="G19" s="149">
        <v>4</v>
      </c>
      <c r="H19" s="150">
        <v>0</v>
      </c>
      <c r="I19" s="59"/>
      <c r="J19" s="168"/>
      <c r="K19" s="217">
        <v>5137.9</v>
      </c>
      <c r="L19" s="216"/>
      <c r="M19" s="217">
        <v>2490.5</v>
      </c>
      <c r="N19" s="169"/>
      <c r="O19" s="170">
        <f t="shared" si="2"/>
        <v>7628.4</v>
      </c>
      <c r="P19" s="171">
        <v>397</v>
      </c>
      <c r="Q19" s="149" t="s">
        <v>237</v>
      </c>
      <c r="R19" s="150">
        <v>10</v>
      </c>
      <c r="S19" s="59"/>
      <c r="T19" s="21">
        <v>9</v>
      </c>
      <c r="U19" s="21">
        <v>18</v>
      </c>
      <c r="V19" s="21"/>
      <c r="W19" s="21">
        <f t="shared" si="3"/>
        <v>27</v>
      </c>
      <c r="X19" s="21">
        <v>1</v>
      </c>
      <c r="Y19" s="21">
        <f t="shared" si="4"/>
        <v>28</v>
      </c>
      <c r="Z19" s="59"/>
      <c r="AA19" s="29">
        <v>136326</v>
      </c>
      <c r="AB19" s="29">
        <v>7534</v>
      </c>
      <c r="AC19" s="29">
        <v>1712</v>
      </c>
      <c r="AD19" s="29">
        <f t="shared" si="5"/>
        <v>145572</v>
      </c>
      <c r="AE19" s="31">
        <v>161</v>
      </c>
      <c r="AF19" s="32">
        <v>254695</v>
      </c>
      <c r="AG19" s="29">
        <v>15547</v>
      </c>
      <c r="AH19" s="29">
        <v>52636</v>
      </c>
      <c r="AI19" s="29">
        <f t="shared" si="6"/>
        <v>322878</v>
      </c>
      <c r="AJ19" s="59"/>
      <c r="AK19" s="29">
        <v>7552</v>
      </c>
      <c r="AL19" s="29">
        <v>1951</v>
      </c>
      <c r="AM19" s="29">
        <f t="shared" si="7"/>
        <v>9503</v>
      </c>
      <c r="AN19" s="32">
        <v>5642</v>
      </c>
      <c r="AO19" s="29">
        <v>319</v>
      </c>
      <c r="AP19" s="32">
        <v>239640</v>
      </c>
      <c r="AQ19" s="29">
        <v>45589</v>
      </c>
      <c r="AR19" s="29">
        <f t="shared" si="28"/>
        <v>285229</v>
      </c>
      <c r="AS19" s="32">
        <v>35358</v>
      </c>
      <c r="AT19" s="30"/>
      <c r="AU19" s="157">
        <v>367982</v>
      </c>
      <c r="AV19" s="32">
        <v>492</v>
      </c>
      <c r="AW19" s="29">
        <v>1332</v>
      </c>
      <c r="AX19" s="208"/>
      <c r="AY19" s="21">
        <v>1816753.48</v>
      </c>
      <c r="AZ19" s="27">
        <v>515030.2</v>
      </c>
      <c r="BA19" s="27">
        <v>0</v>
      </c>
      <c r="BB19" s="21">
        <v>171092.84</v>
      </c>
      <c r="BC19" s="21">
        <f t="shared" si="8"/>
        <v>2502876.52</v>
      </c>
      <c r="BD19" s="59"/>
      <c r="BE19" s="21">
        <v>103632282</v>
      </c>
      <c r="BF19" s="59"/>
      <c r="BG19" s="104" t="s">
        <v>308</v>
      </c>
      <c r="BH19" s="21">
        <v>2383</v>
      </c>
      <c r="BI19" s="21">
        <v>356</v>
      </c>
      <c r="BJ19" s="21">
        <v>83.25</v>
      </c>
      <c r="BK19" s="104" t="s">
        <v>309</v>
      </c>
      <c r="BL19" s="21">
        <v>416</v>
      </c>
      <c r="BM19" s="21">
        <v>85</v>
      </c>
      <c r="BN19" s="21">
        <v>74.75</v>
      </c>
      <c r="BO19" s="21" t="s">
        <v>310</v>
      </c>
      <c r="BP19" s="21">
        <v>383</v>
      </c>
      <c r="BQ19" s="21">
        <v>70</v>
      </c>
      <c r="BR19" s="21">
        <v>72</v>
      </c>
      <c r="BS19" s="21" t="s">
        <v>311</v>
      </c>
      <c r="BT19" s="21">
        <v>648</v>
      </c>
      <c r="BU19" s="21">
        <v>97</v>
      </c>
      <c r="BV19" s="21">
        <v>75.5</v>
      </c>
      <c r="BW19" s="21">
        <f t="shared" si="9"/>
        <v>3830</v>
      </c>
      <c r="BX19" s="21">
        <f t="shared" si="10"/>
        <v>608</v>
      </c>
      <c r="BY19" s="21">
        <f t="shared" si="11"/>
        <v>305.5</v>
      </c>
      <c r="BZ19" s="59"/>
      <c r="CA19" s="102">
        <v>150</v>
      </c>
      <c r="CB19" s="59"/>
      <c r="CC19" s="104" t="s">
        <v>312</v>
      </c>
      <c r="CD19" s="104" t="s">
        <v>313</v>
      </c>
      <c r="CE19" s="104" t="s">
        <v>314</v>
      </c>
      <c r="CF19" s="104" t="s">
        <v>254</v>
      </c>
      <c r="CG19" s="104"/>
      <c r="CH19" s="104" t="s">
        <v>263</v>
      </c>
      <c r="CI19" s="104" t="s">
        <v>207</v>
      </c>
      <c r="CJ19" s="112"/>
      <c r="CK19" s="108">
        <f t="shared" si="12"/>
        <v>19.08290073934246</v>
      </c>
      <c r="CL19" s="108">
        <f t="shared" si="1"/>
        <v>0.021105343191232764</v>
      </c>
      <c r="CM19" s="108">
        <f t="shared" si="13"/>
        <v>42.325782601856226</v>
      </c>
      <c r="CN19" s="108">
        <f t="shared" si="14"/>
        <v>67.51483928477793</v>
      </c>
      <c r="CO19" s="108">
        <f t="shared" si="15"/>
        <v>328.09980074458605</v>
      </c>
      <c r="CP19" s="108">
        <f t="shared" si="16"/>
        <v>0.20577531327833945</v>
      </c>
      <c r="CQ19" s="108">
        <f t="shared" si="17"/>
        <v>0.024151514100596568</v>
      </c>
      <c r="CR19" s="108">
        <f t="shared" si="18"/>
        <v>272.4428571428571</v>
      </c>
      <c r="CS19" s="108">
        <f t="shared" si="19"/>
        <v>4.635047978606261</v>
      </c>
      <c r="CT19" s="108">
        <f t="shared" si="20"/>
        <v>37.390409522311366</v>
      </c>
      <c r="CU19" s="108">
        <f t="shared" si="21"/>
        <v>0.24289011623114334</v>
      </c>
      <c r="CV19" s="108">
        <f t="shared" si="22"/>
        <v>70.78671078680921</v>
      </c>
      <c r="CW19" s="108">
        <f t="shared" si="23"/>
        <v>1.2457396046353102</v>
      </c>
      <c r="CX19" s="108">
        <f t="shared" si="24"/>
        <v>0.7396046353101569</v>
      </c>
      <c r="CY19" s="108">
        <f t="shared" si="25"/>
        <v>0.50207120759268</v>
      </c>
      <c r="CZ19" s="108">
        <f t="shared" si="26"/>
        <v>0.07970216559173615</v>
      </c>
      <c r="DA19" s="108">
        <f t="shared" si="27"/>
        <v>0.04004771642808453</v>
      </c>
      <c r="DB19" s="109"/>
    </row>
    <row r="20" spans="1:106" ht="30" customHeight="1">
      <c r="A20" s="97" t="s">
        <v>118</v>
      </c>
      <c r="B20" s="132" t="s">
        <v>99</v>
      </c>
      <c r="C20" s="99" t="s">
        <v>315</v>
      </c>
      <c r="D20" s="100" t="s">
        <v>316</v>
      </c>
      <c r="E20" s="100" t="s">
        <v>316</v>
      </c>
      <c r="F20" s="101" t="s">
        <v>233</v>
      </c>
      <c r="G20" s="151">
        <v>1</v>
      </c>
      <c r="H20" s="152">
        <v>0</v>
      </c>
      <c r="I20" s="112"/>
      <c r="J20" s="169"/>
      <c r="K20" s="217"/>
      <c r="L20" s="216"/>
      <c r="M20" s="217"/>
      <c r="N20" s="169"/>
      <c r="O20" s="170">
        <v>650</v>
      </c>
      <c r="P20" s="171">
        <v>46</v>
      </c>
      <c r="Q20" s="149" t="s">
        <v>206</v>
      </c>
      <c r="R20" s="150"/>
      <c r="S20" s="112"/>
      <c r="T20" s="21">
        <v>3</v>
      </c>
      <c r="U20" s="21">
        <v>1</v>
      </c>
      <c r="V20" s="21"/>
      <c r="W20" s="21">
        <f t="shared" si="3"/>
        <v>4</v>
      </c>
      <c r="X20" s="21">
        <v>2</v>
      </c>
      <c r="Y20" s="21">
        <f t="shared" si="4"/>
        <v>6</v>
      </c>
      <c r="Z20" s="112"/>
      <c r="AA20" s="29">
        <v>14177</v>
      </c>
      <c r="AB20" s="29">
        <v>1270</v>
      </c>
      <c r="AC20" s="29">
        <v>4255</v>
      </c>
      <c r="AD20" s="29">
        <f t="shared" si="5"/>
        <v>19702</v>
      </c>
      <c r="AE20" s="31">
        <v>60</v>
      </c>
      <c r="AF20" s="32">
        <v>176139</v>
      </c>
      <c r="AG20" s="29"/>
      <c r="AH20" s="29"/>
      <c r="AI20" s="29">
        <f t="shared" si="6"/>
        <v>176139</v>
      </c>
      <c r="AJ20" s="112"/>
      <c r="AK20" s="29">
        <v>336</v>
      </c>
      <c r="AL20" s="29">
        <v>1067</v>
      </c>
      <c r="AM20" s="29">
        <f t="shared" si="7"/>
        <v>1403</v>
      </c>
      <c r="AN20" s="32">
        <v>592</v>
      </c>
      <c r="AO20" s="29">
        <v>58</v>
      </c>
      <c r="AP20" s="32">
        <v>0</v>
      </c>
      <c r="AQ20" s="29">
        <v>0</v>
      </c>
      <c r="AR20" s="29">
        <f t="shared" si="28"/>
        <v>0</v>
      </c>
      <c r="AS20" s="32">
        <v>3734</v>
      </c>
      <c r="AT20" s="30">
        <v>646</v>
      </c>
      <c r="AU20" s="29">
        <v>5288</v>
      </c>
      <c r="AV20" s="32">
        <v>731</v>
      </c>
      <c r="AW20" s="29">
        <v>0</v>
      </c>
      <c r="AX20" s="205"/>
      <c r="AY20" s="21">
        <v>289725</v>
      </c>
      <c r="AZ20" s="27">
        <v>128000</v>
      </c>
      <c r="BA20" s="27"/>
      <c r="BB20" s="21">
        <v>47500</v>
      </c>
      <c r="BC20" s="21">
        <f t="shared" si="8"/>
        <v>465225</v>
      </c>
      <c r="BD20" s="112"/>
      <c r="BE20" s="102"/>
      <c r="BF20" s="112"/>
      <c r="BG20" s="105" t="s">
        <v>317</v>
      </c>
      <c r="BH20" s="21">
        <v>855</v>
      </c>
      <c r="BI20" s="21">
        <v>136</v>
      </c>
      <c r="BJ20" s="21">
        <v>76</v>
      </c>
      <c r="BK20" s="104"/>
      <c r="BL20" s="21"/>
      <c r="BM20" s="21"/>
      <c r="BN20" s="21"/>
      <c r="BO20" s="21"/>
      <c r="BP20" s="21"/>
      <c r="BQ20" s="21"/>
      <c r="BR20" s="21"/>
      <c r="BS20" s="21"/>
      <c r="BT20" s="21"/>
      <c r="BU20" s="21"/>
      <c r="BV20" s="21"/>
      <c r="BW20" s="21">
        <f t="shared" si="9"/>
        <v>855</v>
      </c>
      <c r="BX20" s="21">
        <f t="shared" si="10"/>
        <v>136</v>
      </c>
      <c r="BY20" s="21">
        <f t="shared" si="11"/>
        <v>76</v>
      </c>
      <c r="BZ20" s="112"/>
      <c r="CA20" s="102">
        <v>19</v>
      </c>
      <c r="CB20" s="112"/>
      <c r="CC20" s="104" t="s">
        <v>318</v>
      </c>
      <c r="CD20" s="104" t="s">
        <v>319</v>
      </c>
      <c r="CE20" s="21" t="s">
        <v>320</v>
      </c>
      <c r="CF20" s="21" t="s">
        <v>214</v>
      </c>
      <c r="CG20" s="21"/>
      <c r="CH20" s="21"/>
      <c r="CI20" s="21" t="s">
        <v>207</v>
      </c>
      <c r="CJ20" s="112"/>
      <c r="CK20" s="108">
        <f t="shared" si="12"/>
        <v>30.310769230769232</v>
      </c>
      <c r="CL20" s="108">
        <f t="shared" si="1"/>
        <v>0.09230769230769231</v>
      </c>
      <c r="CM20" s="108">
        <f t="shared" si="13"/>
        <v>270.9830769230769</v>
      </c>
      <c r="CN20" s="108">
        <f t="shared" si="14"/>
        <v>196.92307692307693</v>
      </c>
      <c r="CO20" s="108">
        <f t="shared" si="15"/>
        <v>715.7307692307693</v>
      </c>
      <c r="CP20" s="108">
        <f t="shared" si="16"/>
        <v>0.275135687033156</v>
      </c>
      <c r="CQ20" s="108" t="e">
        <f t="shared" si="17"/>
        <v>#DIV/0!</v>
      </c>
      <c r="CR20" s="108">
        <f t="shared" si="18"/>
        <v>108.33333333333333</v>
      </c>
      <c r="CS20" s="108">
        <f t="shared" si="19"/>
        <v>5.7446153846153845</v>
      </c>
      <c r="CT20" s="108">
        <f t="shared" si="20"/>
        <v>0</v>
      </c>
      <c r="CU20" s="108">
        <f t="shared" si="21"/>
        <v>0.189523906202416</v>
      </c>
      <c r="CV20" s="108">
        <f t="shared" si="22"/>
        <v>124.5915907873594</v>
      </c>
      <c r="CW20" s="108">
        <f t="shared" si="23"/>
        <v>2.1584615384615384</v>
      </c>
      <c r="CX20" s="108">
        <f t="shared" si="24"/>
        <v>0.9107692307692308</v>
      </c>
      <c r="CY20" s="108">
        <f t="shared" si="25"/>
        <v>1.3153846153846154</v>
      </c>
      <c r="CZ20" s="108">
        <f t="shared" si="26"/>
        <v>0.20923076923076922</v>
      </c>
      <c r="DA20" s="108">
        <f t="shared" si="27"/>
        <v>0.11692307692307692</v>
      </c>
      <c r="DB20" s="109"/>
    </row>
    <row r="21" spans="1:106" ht="30" customHeight="1">
      <c r="A21" s="97" t="s">
        <v>118</v>
      </c>
      <c r="B21" s="110" t="s">
        <v>14</v>
      </c>
      <c r="C21" s="99" t="s">
        <v>215</v>
      </c>
      <c r="D21" s="100" t="s">
        <v>216</v>
      </c>
      <c r="E21" s="100" t="s">
        <v>217</v>
      </c>
      <c r="F21" s="122" t="s">
        <v>233</v>
      </c>
      <c r="G21" s="149">
        <v>1</v>
      </c>
      <c r="H21" s="150">
        <v>0</v>
      </c>
      <c r="I21" s="112">
        <v>0</v>
      </c>
      <c r="J21" s="168"/>
      <c r="K21" s="217">
        <v>2167.9</v>
      </c>
      <c r="L21" s="216"/>
      <c r="M21" s="217"/>
      <c r="N21" s="168"/>
      <c r="O21" s="170">
        <f t="shared" si="2"/>
        <v>2167.9</v>
      </c>
      <c r="P21" s="171">
        <v>69.5</v>
      </c>
      <c r="Q21" s="149" t="s">
        <v>206</v>
      </c>
      <c r="R21" s="150"/>
      <c r="S21" s="112"/>
      <c r="T21" s="21">
        <v>5.22</v>
      </c>
      <c r="U21" s="21">
        <v>7.67</v>
      </c>
      <c r="V21" s="21">
        <v>4</v>
      </c>
      <c r="W21" s="21">
        <f t="shared" si="3"/>
        <v>16.89</v>
      </c>
      <c r="X21" s="21"/>
      <c r="Y21" s="21">
        <f t="shared" si="4"/>
        <v>16.89</v>
      </c>
      <c r="Z21" s="112"/>
      <c r="AA21" s="29">
        <v>38690</v>
      </c>
      <c r="AB21" s="29">
        <v>265</v>
      </c>
      <c r="AC21" s="29"/>
      <c r="AD21" s="29">
        <f t="shared" si="5"/>
        <v>38955</v>
      </c>
      <c r="AE21" s="31">
        <v>84</v>
      </c>
      <c r="AF21" s="184">
        <v>301134</v>
      </c>
      <c r="AG21" s="29">
        <v>10111</v>
      </c>
      <c r="AH21" s="42">
        <v>63487</v>
      </c>
      <c r="AI21" s="29">
        <f t="shared" si="6"/>
        <v>374732</v>
      </c>
      <c r="AJ21" s="112"/>
      <c r="AK21" s="29">
        <v>2400</v>
      </c>
      <c r="AL21" s="29">
        <v>2288</v>
      </c>
      <c r="AM21" s="29">
        <f t="shared" si="7"/>
        <v>4688</v>
      </c>
      <c r="AN21" s="32"/>
      <c r="AO21" s="29">
        <v>57</v>
      </c>
      <c r="AP21" s="32">
        <v>0</v>
      </c>
      <c r="AQ21" s="203">
        <v>0</v>
      </c>
      <c r="AR21" s="29">
        <f t="shared" si="28"/>
        <v>0</v>
      </c>
      <c r="AS21" s="32">
        <v>10025</v>
      </c>
      <c r="AT21" s="30"/>
      <c r="AU21" s="29">
        <v>59017</v>
      </c>
      <c r="AV21" s="32">
        <v>580</v>
      </c>
      <c r="AW21" s="29">
        <v>241</v>
      </c>
      <c r="AX21" s="205"/>
      <c r="AY21" s="21">
        <v>1215376</v>
      </c>
      <c r="AZ21" s="27">
        <v>596006</v>
      </c>
      <c r="BA21" s="27"/>
      <c r="BB21" s="21">
        <v>0</v>
      </c>
      <c r="BC21" s="21">
        <f t="shared" si="8"/>
        <v>1811382</v>
      </c>
      <c r="BD21" s="112"/>
      <c r="BE21" s="117">
        <v>64888955</v>
      </c>
      <c r="BF21" s="112"/>
      <c r="BG21" s="104" t="s">
        <v>219</v>
      </c>
      <c r="BH21" s="21">
        <v>1900</v>
      </c>
      <c r="BI21" s="21">
        <v>135</v>
      </c>
      <c r="BJ21" s="21">
        <v>81</v>
      </c>
      <c r="BK21" s="104"/>
      <c r="BL21" s="21"/>
      <c r="BM21" s="21"/>
      <c r="BN21" s="21"/>
      <c r="BO21" s="21"/>
      <c r="BP21" s="21"/>
      <c r="BQ21" s="21"/>
      <c r="BR21" s="21"/>
      <c r="BS21" s="21"/>
      <c r="BT21" s="21"/>
      <c r="BU21" s="21"/>
      <c r="BV21" s="21"/>
      <c r="BW21" s="21">
        <f t="shared" si="9"/>
        <v>1900</v>
      </c>
      <c r="BX21" s="21">
        <f t="shared" si="10"/>
        <v>135</v>
      </c>
      <c r="BY21" s="21">
        <f t="shared" si="11"/>
        <v>81</v>
      </c>
      <c r="BZ21" s="112"/>
      <c r="CA21" s="102">
        <v>34</v>
      </c>
      <c r="CB21" s="112"/>
      <c r="CC21" s="133" t="s">
        <v>220</v>
      </c>
      <c r="CD21" s="104" t="s">
        <v>221</v>
      </c>
      <c r="CE21" s="104" t="s">
        <v>222</v>
      </c>
      <c r="CF21" s="104" t="s">
        <v>220</v>
      </c>
      <c r="CG21" s="104" t="s">
        <v>218</v>
      </c>
      <c r="CH21" s="104" t="s">
        <v>220</v>
      </c>
      <c r="CI21" s="104" t="s">
        <v>207</v>
      </c>
      <c r="CJ21" s="112"/>
      <c r="CK21" s="108">
        <f t="shared" si="12"/>
        <v>17.969002260251855</v>
      </c>
      <c r="CL21" s="108">
        <f t="shared" si="1"/>
        <v>0.03874717468517921</v>
      </c>
      <c r="CM21" s="108">
        <f t="shared" si="13"/>
        <v>172.8548364776973</v>
      </c>
      <c r="CN21" s="108">
        <f t="shared" si="14"/>
        <v>274.9231975644633</v>
      </c>
      <c r="CO21" s="108">
        <f t="shared" si="15"/>
        <v>835.546842566539</v>
      </c>
      <c r="CP21" s="108">
        <f t="shared" si="16"/>
        <v>0.3290338537094881</v>
      </c>
      <c r="CQ21" s="108">
        <f t="shared" si="17"/>
        <v>0.027915105120740503</v>
      </c>
      <c r="CR21" s="108">
        <f t="shared" si="18"/>
        <v>128.35405565423326</v>
      </c>
      <c r="CS21" s="108">
        <f t="shared" si="19"/>
        <v>4.6242907883204944</v>
      </c>
      <c r="CT21" s="108">
        <f t="shared" si="20"/>
        <v>0</v>
      </c>
      <c r="CU21" s="108">
        <f t="shared" si="21"/>
        <v>0.25734822230779103</v>
      </c>
      <c r="CV21" s="108">
        <f t="shared" si="22"/>
        <v>180.68648379052368</v>
      </c>
      <c r="CW21" s="108">
        <f t="shared" si="23"/>
        <v>2.162461368144287</v>
      </c>
      <c r="CX21" s="108">
        <f t="shared" si="24"/>
        <v>0</v>
      </c>
      <c r="CY21" s="108">
        <f t="shared" si="25"/>
        <v>0.8764241893076249</v>
      </c>
      <c r="CZ21" s="108">
        <f t="shared" si="26"/>
        <v>0.062272245029752295</v>
      </c>
      <c r="DA21" s="108">
        <f t="shared" si="27"/>
        <v>0.03736334701785138</v>
      </c>
      <c r="DB21" s="109"/>
    </row>
    <row r="22" spans="1:106" ht="30" customHeight="1">
      <c r="A22" s="97" t="s">
        <v>118</v>
      </c>
      <c r="B22" s="98" t="s">
        <v>15</v>
      </c>
      <c r="C22" s="100" t="s">
        <v>256</v>
      </c>
      <c r="D22" s="100" t="s">
        <v>257</v>
      </c>
      <c r="E22" s="100" t="s">
        <v>257</v>
      </c>
      <c r="F22" s="101" t="s">
        <v>205</v>
      </c>
      <c r="G22" s="151">
        <v>3</v>
      </c>
      <c r="H22" s="152">
        <v>5</v>
      </c>
      <c r="I22" s="112"/>
      <c r="J22" s="168"/>
      <c r="K22" s="217">
        <v>1961.5</v>
      </c>
      <c r="L22" s="216"/>
      <c r="M22" s="217">
        <v>429</v>
      </c>
      <c r="N22" s="168"/>
      <c r="O22" s="170">
        <f t="shared" si="2"/>
        <v>2390.5</v>
      </c>
      <c r="P22" s="171">
        <v>180</v>
      </c>
      <c r="Q22" s="149" t="s">
        <v>206</v>
      </c>
      <c r="R22" s="150"/>
      <c r="S22" s="112"/>
      <c r="T22" s="21">
        <v>3</v>
      </c>
      <c r="U22" s="21">
        <v>5.25</v>
      </c>
      <c r="V22" s="21"/>
      <c r="W22" s="21">
        <f t="shared" si="3"/>
        <v>8.25</v>
      </c>
      <c r="X22" s="21"/>
      <c r="Y22" s="21">
        <f t="shared" si="4"/>
        <v>8.25</v>
      </c>
      <c r="Z22" s="112"/>
      <c r="AA22" s="29">
        <v>58563</v>
      </c>
      <c r="AB22" s="29">
        <v>658</v>
      </c>
      <c r="AC22" s="29">
        <v>282</v>
      </c>
      <c r="AD22" s="29">
        <f t="shared" si="5"/>
        <v>59503</v>
      </c>
      <c r="AE22" s="31">
        <v>172</v>
      </c>
      <c r="AF22" s="32">
        <v>19421</v>
      </c>
      <c r="AG22" s="29">
        <v>49782</v>
      </c>
      <c r="AH22" s="189">
        <v>29781</v>
      </c>
      <c r="AI22" s="29">
        <f t="shared" si="6"/>
        <v>98984</v>
      </c>
      <c r="AJ22" s="112"/>
      <c r="AK22" s="29">
        <v>1867</v>
      </c>
      <c r="AL22" s="29">
        <v>3952</v>
      </c>
      <c r="AM22" s="29">
        <f t="shared" si="7"/>
        <v>5819</v>
      </c>
      <c r="AN22" s="32">
        <v>1205</v>
      </c>
      <c r="AO22" s="29">
        <v>66</v>
      </c>
      <c r="AP22" s="32">
        <v>53854</v>
      </c>
      <c r="AQ22" s="29">
        <v>1966</v>
      </c>
      <c r="AR22" s="29">
        <f t="shared" si="28"/>
        <v>55820</v>
      </c>
      <c r="AS22" s="32">
        <v>12667</v>
      </c>
      <c r="AT22" s="30">
        <v>1474</v>
      </c>
      <c r="AU22" s="29">
        <v>73807</v>
      </c>
      <c r="AV22" s="32">
        <v>336</v>
      </c>
      <c r="AW22" s="29">
        <v>358</v>
      </c>
      <c r="AX22" s="205"/>
      <c r="AY22" s="21">
        <v>611588</v>
      </c>
      <c r="AZ22" s="27">
        <v>131478</v>
      </c>
      <c r="BA22" s="27">
        <v>11509</v>
      </c>
      <c r="BB22" s="21">
        <v>37591</v>
      </c>
      <c r="BC22" s="21">
        <f t="shared" si="8"/>
        <v>792166</v>
      </c>
      <c r="BD22" s="112"/>
      <c r="BE22" s="21">
        <v>48036139</v>
      </c>
      <c r="BF22" s="112"/>
      <c r="BG22" s="104" t="s">
        <v>258</v>
      </c>
      <c r="BH22" s="21">
        <v>1250</v>
      </c>
      <c r="BI22" s="21">
        <v>124</v>
      </c>
      <c r="BJ22" s="21">
        <v>57.5</v>
      </c>
      <c r="BK22" s="104" t="s">
        <v>259</v>
      </c>
      <c r="BL22" s="21">
        <v>155</v>
      </c>
      <c r="BM22" s="21">
        <v>15</v>
      </c>
      <c r="BN22" s="21">
        <v>20</v>
      </c>
      <c r="BO22" s="21" t="s">
        <v>260</v>
      </c>
      <c r="BP22" s="21">
        <v>40</v>
      </c>
      <c r="BQ22" s="21">
        <v>6</v>
      </c>
      <c r="BR22" s="21">
        <v>20</v>
      </c>
      <c r="BS22" s="21"/>
      <c r="BT22" s="21"/>
      <c r="BU22" s="21"/>
      <c r="BV22" s="21"/>
      <c r="BW22" s="21">
        <f t="shared" si="9"/>
        <v>1445</v>
      </c>
      <c r="BX22" s="21">
        <f t="shared" si="10"/>
        <v>145</v>
      </c>
      <c r="BY22" s="21">
        <f t="shared" si="11"/>
        <v>97.5</v>
      </c>
      <c r="BZ22" s="112"/>
      <c r="CA22" s="102">
        <v>25</v>
      </c>
      <c r="CB22" s="112"/>
      <c r="CC22" s="104" t="s">
        <v>251</v>
      </c>
      <c r="CD22" s="104" t="s">
        <v>261</v>
      </c>
      <c r="CE22" s="104" t="s">
        <v>212</v>
      </c>
      <c r="CF22" s="104" t="s">
        <v>262</v>
      </c>
      <c r="CG22" s="104" t="s">
        <v>214</v>
      </c>
      <c r="CH22" s="104" t="s">
        <v>263</v>
      </c>
      <c r="CI22" s="104" t="s">
        <v>207</v>
      </c>
      <c r="CJ22" s="112"/>
      <c r="CK22" s="108">
        <f t="shared" si="12"/>
        <v>24.89144530432964</v>
      </c>
      <c r="CL22" s="108">
        <f t="shared" si="1"/>
        <v>0.07195147458690651</v>
      </c>
      <c r="CM22" s="108">
        <f t="shared" si="13"/>
        <v>41.40723697971136</v>
      </c>
      <c r="CN22" s="108">
        <f t="shared" si="14"/>
        <v>55.000209161263335</v>
      </c>
      <c r="CO22" s="108">
        <f t="shared" si="15"/>
        <v>331.38088266053126</v>
      </c>
      <c r="CP22" s="108">
        <f t="shared" si="16"/>
        <v>0.16597278853169664</v>
      </c>
      <c r="CQ22" s="108">
        <f t="shared" si="17"/>
        <v>0.016491042296301123</v>
      </c>
      <c r="CR22" s="108">
        <f t="shared" si="18"/>
        <v>289.75757575757575</v>
      </c>
      <c r="CS22" s="108">
        <f t="shared" si="19"/>
        <v>5.29889144530433</v>
      </c>
      <c r="CT22" s="108">
        <f t="shared" si="20"/>
        <v>23.350763438611168</v>
      </c>
      <c r="CU22" s="108">
        <f t="shared" si="21"/>
        <v>0.21288002285599045</v>
      </c>
      <c r="CV22" s="108">
        <f t="shared" si="22"/>
        <v>62.537775321702064</v>
      </c>
      <c r="CW22" s="108">
        <f t="shared" si="23"/>
        <v>2.434218782681447</v>
      </c>
      <c r="CX22" s="108">
        <f t="shared" si="24"/>
        <v>0.5040786446350136</v>
      </c>
      <c r="CY22" s="108">
        <f t="shared" si="25"/>
        <v>0.6044760510353483</v>
      </c>
      <c r="CZ22" s="108">
        <f t="shared" si="26"/>
        <v>0.060656766366868856</v>
      </c>
      <c r="DA22" s="108">
        <f t="shared" si="27"/>
        <v>0.04078644635013595</v>
      </c>
      <c r="DB22" s="109"/>
    </row>
    <row r="23" spans="1:106" ht="30" customHeight="1">
      <c r="A23" s="97" t="s">
        <v>118</v>
      </c>
      <c r="B23" s="98" t="s">
        <v>32</v>
      </c>
      <c r="C23" s="100" t="s">
        <v>361</v>
      </c>
      <c r="D23" s="100" t="s">
        <v>362</v>
      </c>
      <c r="E23" s="100" t="s">
        <v>363</v>
      </c>
      <c r="F23" s="101" t="s">
        <v>233</v>
      </c>
      <c r="G23" s="149">
        <v>3</v>
      </c>
      <c r="H23" s="150">
        <v>0</v>
      </c>
      <c r="I23" s="112"/>
      <c r="J23" s="168"/>
      <c r="K23" s="217">
        <v>22096.4</v>
      </c>
      <c r="L23" s="216"/>
      <c r="M23" s="217"/>
      <c r="N23" s="168"/>
      <c r="O23" s="170">
        <f t="shared" si="2"/>
        <v>22096.4</v>
      </c>
      <c r="P23" s="220">
        <v>972.7</v>
      </c>
      <c r="Q23" s="149" t="s">
        <v>237</v>
      </c>
      <c r="R23" s="150">
        <v>100</v>
      </c>
      <c r="S23" s="112"/>
      <c r="T23" s="114">
        <v>50.53</v>
      </c>
      <c r="U23" s="21">
        <v>70.25</v>
      </c>
      <c r="V23" s="21">
        <v>22.63</v>
      </c>
      <c r="W23" s="21">
        <f t="shared" si="3"/>
        <v>143.41</v>
      </c>
      <c r="X23" s="21">
        <v>9.96</v>
      </c>
      <c r="Y23" s="21">
        <f t="shared" si="4"/>
        <v>153.37</v>
      </c>
      <c r="Z23" s="112"/>
      <c r="AA23" s="29">
        <v>2508293</v>
      </c>
      <c r="AB23" s="29">
        <v>19374</v>
      </c>
      <c r="AC23" s="29">
        <v>575165</v>
      </c>
      <c r="AD23" s="29">
        <f t="shared" si="5"/>
        <v>3102832</v>
      </c>
      <c r="AE23" s="190">
        <v>1549</v>
      </c>
      <c r="AF23" s="32">
        <v>1448354</v>
      </c>
      <c r="AG23" s="29">
        <v>1969478</v>
      </c>
      <c r="AH23" s="29">
        <v>112385</v>
      </c>
      <c r="AI23" s="29">
        <f t="shared" si="6"/>
        <v>3530217</v>
      </c>
      <c r="AJ23" s="112"/>
      <c r="AK23" s="29">
        <v>57903</v>
      </c>
      <c r="AL23" s="29">
        <v>39637</v>
      </c>
      <c r="AM23" s="29">
        <f t="shared" si="7"/>
        <v>97540</v>
      </c>
      <c r="AN23" s="32">
        <v>26003</v>
      </c>
      <c r="AO23" s="29">
        <v>1414</v>
      </c>
      <c r="AP23" s="32">
        <v>2731270</v>
      </c>
      <c r="AQ23" s="29">
        <v>3405361</v>
      </c>
      <c r="AR23" s="29">
        <f t="shared" si="28"/>
        <v>6136631</v>
      </c>
      <c r="AS23" s="32">
        <v>392848</v>
      </c>
      <c r="AT23" s="30">
        <v>97393</v>
      </c>
      <c r="AU23" s="29">
        <v>1849420</v>
      </c>
      <c r="AV23" s="32">
        <v>6745</v>
      </c>
      <c r="AW23" s="29">
        <v>17166</v>
      </c>
      <c r="AX23" s="205">
        <v>12125592</v>
      </c>
      <c r="AY23" s="21">
        <v>12125592</v>
      </c>
      <c r="AZ23" s="27">
        <v>10727509</v>
      </c>
      <c r="BA23" s="27">
        <v>292443</v>
      </c>
      <c r="BB23" s="21">
        <v>2099171</v>
      </c>
      <c r="BC23" s="21">
        <f t="shared" si="8"/>
        <v>25244715</v>
      </c>
      <c r="BD23" s="112"/>
      <c r="BE23" s="21">
        <v>658386000</v>
      </c>
      <c r="BF23" s="112"/>
      <c r="BG23" s="105" t="s">
        <v>364</v>
      </c>
      <c r="BH23" s="114">
        <v>16503</v>
      </c>
      <c r="BI23" s="114">
        <v>1514</v>
      </c>
      <c r="BJ23" s="114">
        <v>101</v>
      </c>
      <c r="BK23" s="105" t="s">
        <v>365</v>
      </c>
      <c r="BL23" s="114">
        <v>782</v>
      </c>
      <c r="BM23" s="114">
        <v>134</v>
      </c>
      <c r="BN23" s="21">
        <v>76</v>
      </c>
      <c r="BO23" s="104" t="s">
        <v>280</v>
      </c>
      <c r="BP23" s="114">
        <v>1858</v>
      </c>
      <c r="BQ23" s="21">
        <v>354</v>
      </c>
      <c r="BR23" s="21">
        <v>69</v>
      </c>
      <c r="BS23" s="21"/>
      <c r="BT23" s="21"/>
      <c r="BU23" s="21"/>
      <c r="BV23" s="21"/>
      <c r="BW23" s="21">
        <f t="shared" si="9"/>
        <v>19143</v>
      </c>
      <c r="BX23" s="21">
        <f t="shared" si="10"/>
        <v>2002</v>
      </c>
      <c r="BY23" s="21">
        <f t="shared" si="11"/>
        <v>246</v>
      </c>
      <c r="BZ23" s="112"/>
      <c r="CA23" s="102">
        <v>411</v>
      </c>
      <c r="CB23" s="112"/>
      <c r="CC23" s="105" t="s">
        <v>366</v>
      </c>
      <c r="CD23" s="105" t="s">
        <v>297</v>
      </c>
      <c r="CE23" s="105" t="s">
        <v>243</v>
      </c>
      <c r="CF23" s="105" t="s">
        <v>244</v>
      </c>
      <c r="CG23" s="105" t="s">
        <v>367</v>
      </c>
      <c r="CH23" s="105" t="s">
        <v>342</v>
      </c>
      <c r="CI23" s="105" t="s">
        <v>207</v>
      </c>
      <c r="CJ23" s="112"/>
      <c r="CK23" s="108">
        <f t="shared" si="12"/>
        <v>140.42251226444125</v>
      </c>
      <c r="CL23" s="108">
        <f t="shared" si="1"/>
        <v>0.07010191705436179</v>
      </c>
      <c r="CM23" s="108">
        <f t="shared" si="13"/>
        <v>159.76435075396896</v>
      </c>
      <c r="CN23" s="108">
        <f t="shared" si="14"/>
        <v>485.486730870187</v>
      </c>
      <c r="CO23" s="108">
        <f t="shared" si="15"/>
        <v>1142.4809018663673</v>
      </c>
      <c r="CP23" s="108">
        <f t="shared" si="16"/>
        <v>0.42494078463551677</v>
      </c>
      <c r="CQ23" s="108">
        <f t="shared" si="17"/>
        <v>0.03834333506484038</v>
      </c>
      <c r="CR23" s="108">
        <f t="shared" si="18"/>
        <v>144.07250440112148</v>
      </c>
      <c r="CS23" s="108">
        <f t="shared" si="19"/>
        <v>17.778823699788198</v>
      </c>
      <c r="CT23" s="108">
        <f t="shared" si="20"/>
        <v>277.72085045527774</v>
      </c>
      <c r="CU23" s="108">
        <f t="shared" si="21"/>
        <v>0.12660949738819247</v>
      </c>
      <c r="CV23" s="108">
        <f t="shared" si="22"/>
        <v>64.2607700688307</v>
      </c>
      <c r="CW23" s="108">
        <f t="shared" si="23"/>
        <v>4.414293731105519</v>
      </c>
      <c r="CX23" s="108">
        <f t="shared" si="24"/>
        <v>1.1767980304483987</v>
      </c>
      <c r="CY23" s="108">
        <f t="shared" si="25"/>
        <v>0.8663402183161057</v>
      </c>
      <c r="CZ23" s="108">
        <f t="shared" si="26"/>
        <v>0.09060299415289368</v>
      </c>
      <c r="DA23" s="108">
        <f t="shared" si="27"/>
        <v>0.011133035245560361</v>
      </c>
      <c r="DB23" s="109"/>
    </row>
    <row r="24" spans="1:106" ht="30" customHeight="1">
      <c r="A24" s="97" t="s">
        <v>118</v>
      </c>
      <c r="B24" s="98" t="s">
        <v>63</v>
      </c>
      <c r="C24" s="99" t="s">
        <v>410</v>
      </c>
      <c r="D24" s="100" t="s">
        <v>411</v>
      </c>
      <c r="E24" s="100" t="s">
        <v>412</v>
      </c>
      <c r="F24" s="101" t="s">
        <v>267</v>
      </c>
      <c r="G24" s="153">
        <v>2</v>
      </c>
      <c r="H24" s="154">
        <v>0</v>
      </c>
      <c r="I24" s="59"/>
      <c r="J24" s="168"/>
      <c r="K24" s="217">
        <v>8367.4</v>
      </c>
      <c r="L24" s="216"/>
      <c r="M24" s="217">
        <v>1462.1</v>
      </c>
      <c r="N24" s="168"/>
      <c r="O24" s="170">
        <f t="shared" si="2"/>
        <v>9829.5</v>
      </c>
      <c r="P24" s="174">
        <v>415</v>
      </c>
      <c r="Q24" s="149" t="s">
        <v>237</v>
      </c>
      <c r="R24" s="150">
        <v>25</v>
      </c>
      <c r="S24" s="59"/>
      <c r="T24" s="119">
        <v>7</v>
      </c>
      <c r="U24" s="119">
        <v>11.4</v>
      </c>
      <c r="V24" s="119">
        <v>1</v>
      </c>
      <c r="W24" s="21">
        <f t="shared" si="3"/>
        <v>19.4</v>
      </c>
      <c r="X24" s="119">
        <v>1</v>
      </c>
      <c r="Y24" s="21">
        <f t="shared" si="4"/>
        <v>20.4</v>
      </c>
      <c r="Z24" s="59"/>
      <c r="AA24" s="187">
        <v>227338</v>
      </c>
      <c r="AB24" s="187">
        <v>10542</v>
      </c>
      <c r="AC24" s="187">
        <v>820</v>
      </c>
      <c r="AD24" s="29">
        <f>SUM(AA24:AC24)</f>
        <v>238700</v>
      </c>
      <c r="AE24" s="191">
        <v>33</v>
      </c>
      <c r="AF24" s="188">
        <v>159338</v>
      </c>
      <c r="AG24" s="187">
        <v>5659</v>
      </c>
      <c r="AH24" s="187">
        <v>13910</v>
      </c>
      <c r="AI24" s="29">
        <f>SUM(AF24:AH24)</f>
        <v>178907</v>
      </c>
      <c r="AJ24" s="59"/>
      <c r="AK24" s="187">
        <v>3956</v>
      </c>
      <c r="AL24" s="187">
        <v>1678</v>
      </c>
      <c r="AM24" s="29">
        <v>5634</v>
      </c>
      <c r="AN24" s="188">
        <v>4273</v>
      </c>
      <c r="AO24" s="187">
        <v>324</v>
      </c>
      <c r="AP24" s="32">
        <v>0</v>
      </c>
      <c r="AQ24" s="203">
        <v>0</v>
      </c>
      <c r="AR24" s="29">
        <v>0</v>
      </c>
      <c r="AS24" s="188">
        <v>31358</v>
      </c>
      <c r="AT24" s="207"/>
      <c r="AU24" s="187">
        <v>168462</v>
      </c>
      <c r="AV24" s="188">
        <v>2151</v>
      </c>
      <c r="AW24" s="187">
        <v>777</v>
      </c>
      <c r="AX24" s="208"/>
      <c r="AY24" s="119">
        <v>1897446</v>
      </c>
      <c r="AZ24" s="27">
        <v>1590913</v>
      </c>
      <c r="BA24" s="27">
        <v>183791</v>
      </c>
      <c r="BB24" s="119">
        <v>0</v>
      </c>
      <c r="BC24" s="21">
        <f t="shared" si="8"/>
        <v>3672150</v>
      </c>
      <c r="BD24" s="59"/>
      <c r="BE24" s="21"/>
      <c r="BF24" s="59"/>
      <c r="BG24" s="104" t="s">
        <v>413</v>
      </c>
      <c r="BH24" s="119">
        <v>2903</v>
      </c>
      <c r="BI24" s="119">
        <v>209</v>
      </c>
      <c r="BJ24" s="119">
        <v>154</v>
      </c>
      <c r="BK24" s="134" t="s">
        <v>414</v>
      </c>
      <c r="BL24" s="97">
        <v>172</v>
      </c>
      <c r="BM24" s="97">
        <v>70</v>
      </c>
      <c r="BN24" s="119">
        <v>40</v>
      </c>
      <c r="BO24" s="104" t="s">
        <v>413</v>
      </c>
      <c r="BP24" s="21">
        <v>2903</v>
      </c>
      <c r="BQ24" s="21">
        <v>209</v>
      </c>
      <c r="BR24" s="21">
        <v>154</v>
      </c>
      <c r="BS24" s="21" t="s">
        <v>414</v>
      </c>
      <c r="BT24" s="21">
        <v>172</v>
      </c>
      <c r="BU24" s="21">
        <v>70</v>
      </c>
      <c r="BV24" s="21">
        <v>40</v>
      </c>
      <c r="BW24" s="21">
        <f>SUM(BH24+BL24+BP24+BT24)</f>
        <v>6150</v>
      </c>
      <c r="BX24" s="21">
        <f>SUM(BI24+BM24+BQ24+BU24)</f>
        <v>558</v>
      </c>
      <c r="BY24" s="21">
        <f>SUM(BJ24+BN24+BR24+BV24)</f>
        <v>388</v>
      </c>
      <c r="BZ24" s="59"/>
      <c r="CA24" s="118">
        <v>43</v>
      </c>
      <c r="CB24" s="59"/>
      <c r="CC24" s="134" t="s">
        <v>241</v>
      </c>
      <c r="CD24" s="105" t="s">
        <v>415</v>
      </c>
      <c r="CE24" s="134" t="s">
        <v>243</v>
      </c>
      <c r="CF24" s="134" t="s">
        <v>214</v>
      </c>
      <c r="CG24" s="134" t="s">
        <v>416</v>
      </c>
      <c r="CH24" s="105" t="s">
        <v>409</v>
      </c>
      <c r="CI24" s="105" t="s">
        <v>207</v>
      </c>
      <c r="CJ24" s="112"/>
      <c r="CK24" s="108">
        <f t="shared" si="12"/>
        <v>24.284042931990438</v>
      </c>
      <c r="CL24" s="108">
        <f t="shared" si="1"/>
        <v>0.003357240958339692</v>
      </c>
      <c r="CM24" s="108">
        <f t="shared" si="13"/>
        <v>18.201027519202402</v>
      </c>
      <c r="CN24" s="108">
        <f t="shared" si="14"/>
        <v>161.8508571137901</v>
      </c>
      <c r="CO24" s="108">
        <f t="shared" si="15"/>
        <v>373.5846177323363</v>
      </c>
      <c r="CP24" s="108">
        <f t="shared" si="16"/>
        <v>0.4332374766825974</v>
      </c>
      <c r="CQ24" s="108" t="e">
        <f t="shared" si="17"/>
        <v>#DIV/0!</v>
      </c>
      <c r="CR24" s="108">
        <f t="shared" si="18"/>
        <v>481.8382352941177</v>
      </c>
      <c r="CS24" s="108">
        <f t="shared" si="19"/>
        <v>3.190192787018668</v>
      </c>
      <c r="CT24" s="108">
        <f t="shared" si="20"/>
        <v>0</v>
      </c>
      <c r="CU24" s="108">
        <f t="shared" si="21"/>
        <v>0.13136992040217846</v>
      </c>
      <c r="CV24" s="108">
        <f t="shared" si="22"/>
        <v>117.10408827093565</v>
      </c>
      <c r="CW24" s="108">
        <f t="shared" si="23"/>
        <v>0.573172592705631</v>
      </c>
      <c r="CX24" s="108">
        <f t="shared" si="24"/>
        <v>0.4347118368177425</v>
      </c>
      <c r="CY24" s="108">
        <f t="shared" si="25"/>
        <v>0.6256676331451244</v>
      </c>
      <c r="CZ24" s="108">
        <f t="shared" si="26"/>
        <v>0.05676789256828933</v>
      </c>
      <c r="DA24" s="108">
        <f t="shared" si="27"/>
        <v>0.039473014904115165</v>
      </c>
      <c r="DB24" s="109"/>
    </row>
    <row r="25" spans="1:106" ht="30" customHeight="1">
      <c r="A25" s="97" t="s">
        <v>118</v>
      </c>
      <c r="B25" s="110" t="s">
        <v>16</v>
      </c>
      <c r="C25" s="99" t="s">
        <v>384</v>
      </c>
      <c r="D25" s="100" t="s">
        <v>385</v>
      </c>
      <c r="E25" s="100" t="s">
        <v>385</v>
      </c>
      <c r="F25" s="101" t="s">
        <v>233</v>
      </c>
      <c r="G25" s="149">
        <v>1</v>
      </c>
      <c r="H25" s="150">
        <v>1</v>
      </c>
      <c r="I25" s="112"/>
      <c r="J25" s="169"/>
      <c r="K25" s="217">
        <v>2549</v>
      </c>
      <c r="L25" s="216"/>
      <c r="M25" s="217"/>
      <c r="N25" s="169"/>
      <c r="O25" s="170">
        <f t="shared" si="2"/>
        <v>2549</v>
      </c>
      <c r="P25" s="171">
        <v>148</v>
      </c>
      <c r="Q25" s="149" t="s">
        <v>237</v>
      </c>
      <c r="R25" s="150">
        <v>60</v>
      </c>
      <c r="S25" s="112"/>
      <c r="T25" s="21">
        <v>5</v>
      </c>
      <c r="U25" s="21">
        <v>3.5</v>
      </c>
      <c r="V25" s="21"/>
      <c r="W25" s="21">
        <f t="shared" si="3"/>
        <v>8.5</v>
      </c>
      <c r="X25" s="21">
        <v>4</v>
      </c>
      <c r="Y25" s="21">
        <f t="shared" si="4"/>
        <v>12.5</v>
      </c>
      <c r="Z25" s="112"/>
      <c r="AA25" s="29">
        <v>221246</v>
      </c>
      <c r="AB25" s="29">
        <v>4524</v>
      </c>
      <c r="AC25" s="29">
        <v>1050</v>
      </c>
      <c r="AD25" s="29">
        <f t="shared" si="5"/>
        <v>226820</v>
      </c>
      <c r="AE25" s="31">
        <v>145</v>
      </c>
      <c r="AF25" s="32">
        <v>266868</v>
      </c>
      <c r="AG25" s="29">
        <v>6512</v>
      </c>
      <c r="AH25" s="29">
        <v>15121</v>
      </c>
      <c r="AI25" s="29">
        <f t="shared" si="6"/>
        <v>288501</v>
      </c>
      <c r="AJ25" s="112"/>
      <c r="AK25" s="29">
        <v>2128</v>
      </c>
      <c r="AL25" s="29">
        <v>745</v>
      </c>
      <c r="AM25" s="29">
        <f t="shared" si="7"/>
        <v>2873</v>
      </c>
      <c r="AN25" s="32">
        <v>967</v>
      </c>
      <c r="AO25" s="29"/>
      <c r="AP25" s="32">
        <v>139991</v>
      </c>
      <c r="AQ25" s="29">
        <v>23863</v>
      </c>
      <c r="AR25" s="29">
        <v>163854</v>
      </c>
      <c r="AS25" s="32">
        <v>85577</v>
      </c>
      <c r="AT25" s="30"/>
      <c r="AU25" s="29">
        <v>151295</v>
      </c>
      <c r="AV25" s="32">
        <v>524</v>
      </c>
      <c r="AW25" s="29">
        <v>276</v>
      </c>
      <c r="AX25" s="205"/>
      <c r="AY25" s="21">
        <v>617000</v>
      </c>
      <c r="AZ25" s="27">
        <v>132000</v>
      </c>
      <c r="BA25" s="27"/>
      <c r="BB25" s="21">
        <v>67000</v>
      </c>
      <c r="BC25" s="21">
        <f t="shared" si="8"/>
        <v>816000</v>
      </c>
      <c r="BD25" s="112"/>
      <c r="BE25" s="21"/>
      <c r="BF25" s="112"/>
      <c r="BG25" s="105" t="s">
        <v>386</v>
      </c>
      <c r="BH25" s="21">
        <v>3344.5</v>
      </c>
      <c r="BI25" s="21">
        <v>398</v>
      </c>
      <c r="BJ25" s="21">
        <v>83</v>
      </c>
      <c r="BK25" s="104"/>
      <c r="BL25" s="21"/>
      <c r="BM25" s="21"/>
      <c r="BN25" s="21"/>
      <c r="BO25" s="21"/>
      <c r="BP25" s="21"/>
      <c r="BQ25" s="21"/>
      <c r="BR25" s="21"/>
      <c r="BS25" s="21"/>
      <c r="BT25" s="21"/>
      <c r="BU25" s="21"/>
      <c r="BV25" s="21"/>
      <c r="BW25" s="21">
        <f t="shared" si="9"/>
        <v>3344.5</v>
      </c>
      <c r="BX25" s="21">
        <f t="shared" si="10"/>
        <v>398</v>
      </c>
      <c r="BY25" s="21">
        <f t="shared" si="11"/>
        <v>83</v>
      </c>
      <c r="BZ25" s="112"/>
      <c r="CA25" s="102">
        <v>40</v>
      </c>
      <c r="CB25" s="112"/>
      <c r="CC25" s="104" t="s">
        <v>251</v>
      </c>
      <c r="CD25" s="104" t="s">
        <v>297</v>
      </c>
      <c r="CE25" s="104" t="s">
        <v>243</v>
      </c>
      <c r="CF25" s="104" t="s">
        <v>387</v>
      </c>
      <c r="CG25" s="104" t="s">
        <v>218</v>
      </c>
      <c r="CH25" s="104" t="s">
        <v>388</v>
      </c>
      <c r="CI25" s="104" t="s">
        <v>207</v>
      </c>
      <c r="CJ25" s="112"/>
      <c r="CK25" s="108">
        <f t="shared" si="12"/>
        <v>88.98391526088662</v>
      </c>
      <c r="CL25" s="108">
        <f t="shared" si="1"/>
        <v>0.05688505296194586</v>
      </c>
      <c r="CM25" s="108">
        <f t="shared" si="13"/>
        <v>113.18203216947823</v>
      </c>
      <c r="CN25" s="108">
        <f t="shared" si="14"/>
        <v>51.78501373087485</v>
      </c>
      <c r="CO25" s="108">
        <f t="shared" si="15"/>
        <v>320.1255394272264</v>
      </c>
      <c r="CP25" s="108">
        <f t="shared" si="16"/>
        <v>0.16176470588235295</v>
      </c>
      <c r="CQ25" s="108" t="e">
        <f t="shared" si="17"/>
        <v>#DIV/0!</v>
      </c>
      <c r="CR25" s="108">
        <f t="shared" si="18"/>
        <v>203.92</v>
      </c>
      <c r="CS25" s="108">
        <f t="shared" si="19"/>
        <v>33.572773636720285</v>
      </c>
      <c r="CT25" s="108">
        <f t="shared" si="20"/>
        <v>64.28167908983916</v>
      </c>
      <c r="CU25" s="108">
        <f t="shared" si="21"/>
        <v>0.3772903624019046</v>
      </c>
      <c r="CV25" s="108">
        <f t="shared" si="22"/>
        <v>9.535272327845098</v>
      </c>
      <c r="CW25" s="108">
        <f t="shared" si="23"/>
        <v>1.1271086700666928</v>
      </c>
      <c r="CX25" s="108">
        <f t="shared" si="24"/>
        <v>0.37936445664966656</v>
      </c>
      <c r="CY25" s="108">
        <f t="shared" si="25"/>
        <v>1.3120831698705375</v>
      </c>
      <c r="CZ25" s="108">
        <f t="shared" si="26"/>
        <v>0.15613966261278933</v>
      </c>
      <c r="DA25" s="108">
        <f t="shared" si="27"/>
        <v>0.032561788936837976</v>
      </c>
      <c r="DB25" s="109"/>
    </row>
    <row r="26" spans="1:106" ht="30" customHeight="1">
      <c r="A26" s="97" t="s">
        <v>118</v>
      </c>
      <c r="B26" s="110" t="s">
        <v>5</v>
      </c>
      <c r="C26" s="99" t="s">
        <v>291</v>
      </c>
      <c r="D26" s="100" t="s">
        <v>292</v>
      </c>
      <c r="E26" s="100" t="s">
        <v>293</v>
      </c>
      <c r="F26" s="101" t="s">
        <v>233</v>
      </c>
      <c r="G26" s="149">
        <v>2</v>
      </c>
      <c r="H26" s="150">
        <v>0</v>
      </c>
      <c r="I26" s="112"/>
      <c r="J26" s="168"/>
      <c r="K26" s="217">
        <v>46035.7</v>
      </c>
      <c r="L26" s="216"/>
      <c r="M26" s="217"/>
      <c r="N26" s="168"/>
      <c r="O26" s="170">
        <f t="shared" si="2"/>
        <v>46035.7</v>
      </c>
      <c r="P26" s="171">
        <v>4608</v>
      </c>
      <c r="Q26" s="149" t="s">
        <v>237</v>
      </c>
      <c r="R26" s="150">
        <v>120</v>
      </c>
      <c r="S26" s="112"/>
      <c r="T26" s="21">
        <v>89.7</v>
      </c>
      <c r="U26" s="21">
        <v>135.9</v>
      </c>
      <c r="V26" s="21">
        <v>43.8</v>
      </c>
      <c r="W26" s="21">
        <f t="shared" si="3"/>
        <v>269.40000000000003</v>
      </c>
      <c r="X26" s="21">
        <v>42.6</v>
      </c>
      <c r="Y26" s="21">
        <f t="shared" si="4"/>
        <v>312.00000000000006</v>
      </c>
      <c r="Z26" s="112"/>
      <c r="AA26" s="29">
        <v>4074774</v>
      </c>
      <c r="AB26" s="29">
        <v>48007</v>
      </c>
      <c r="AC26" s="29">
        <v>1340685</v>
      </c>
      <c r="AD26" s="29">
        <f t="shared" si="5"/>
        <v>5463466</v>
      </c>
      <c r="AE26" s="31">
        <v>2500</v>
      </c>
      <c r="AF26" s="32">
        <v>2264983</v>
      </c>
      <c r="AG26" s="29"/>
      <c r="AH26" s="29">
        <v>312772</v>
      </c>
      <c r="AI26" s="29">
        <f t="shared" si="6"/>
        <v>2577755</v>
      </c>
      <c r="AJ26" s="112"/>
      <c r="AK26" s="29">
        <v>52788</v>
      </c>
      <c r="AL26" s="29">
        <v>45906</v>
      </c>
      <c r="AM26" s="29">
        <f t="shared" si="7"/>
        <v>98694</v>
      </c>
      <c r="AN26" s="32">
        <v>27132</v>
      </c>
      <c r="AO26" s="29">
        <v>1140</v>
      </c>
      <c r="AP26" s="219">
        <v>6408575</v>
      </c>
      <c r="AQ26" s="219">
        <v>5837385</v>
      </c>
      <c r="AR26" s="29">
        <f t="shared" si="28"/>
        <v>12245960</v>
      </c>
      <c r="AS26" s="32">
        <v>256281</v>
      </c>
      <c r="AT26" s="33">
        <v>69985</v>
      </c>
      <c r="AU26" s="29">
        <v>3927281</v>
      </c>
      <c r="AV26" s="32">
        <v>7651</v>
      </c>
      <c r="AW26" s="29">
        <v>16958</v>
      </c>
      <c r="AX26" s="205"/>
      <c r="AY26" s="21">
        <v>21933686.04</v>
      </c>
      <c r="AZ26" s="27">
        <v>18497292.73</v>
      </c>
      <c r="BA26" s="27"/>
      <c r="BB26" s="21">
        <v>4111098.23</v>
      </c>
      <c r="BC26" s="21">
        <f t="shared" si="8"/>
        <v>44542076.99999999</v>
      </c>
      <c r="BD26" s="112"/>
      <c r="BE26" s="21">
        <v>2296543000</v>
      </c>
      <c r="BF26" s="112"/>
      <c r="BG26" s="104" t="s">
        <v>294</v>
      </c>
      <c r="BH26" s="21">
        <v>33953</v>
      </c>
      <c r="BI26" s="21">
        <v>4059</v>
      </c>
      <c r="BJ26" s="21">
        <v>677</v>
      </c>
      <c r="BK26" s="104" t="s">
        <v>295</v>
      </c>
      <c r="BL26" s="21">
        <v>3454</v>
      </c>
      <c r="BM26" s="21">
        <v>644</v>
      </c>
      <c r="BN26" s="21">
        <v>156</v>
      </c>
      <c r="BO26" s="21"/>
      <c r="BP26" s="21"/>
      <c r="BQ26" s="21"/>
      <c r="BR26" s="21"/>
      <c r="BS26" s="21"/>
      <c r="BT26" s="21"/>
      <c r="BU26" s="21"/>
      <c r="BV26" s="21"/>
      <c r="BW26" s="21">
        <f t="shared" si="9"/>
        <v>37407</v>
      </c>
      <c r="BX26" s="21">
        <f t="shared" si="10"/>
        <v>4703</v>
      </c>
      <c r="BY26" s="21">
        <f t="shared" si="11"/>
        <v>833</v>
      </c>
      <c r="BZ26" s="112"/>
      <c r="CA26" s="102">
        <v>590</v>
      </c>
      <c r="CB26" s="112"/>
      <c r="CC26" s="104" t="s">
        <v>296</v>
      </c>
      <c r="CD26" s="104" t="s">
        <v>297</v>
      </c>
      <c r="CE26" s="104" t="s">
        <v>243</v>
      </c>
      <c r="CF26" s="104" t="s">
        <v>244</v>
      </c>
      <c r="CG26" s="104" t="s">
        <v>298</v>
      </c>
      <c r="CH26" s="104" t="s">
        <v>299</v>
      </c>
      <c r="CI26" s="104" t="s">
        <v>207</v>
      </c>
      <c r="CJ26" s="112"/>
      <c r="CK26" s="108">
        <f t="shared" si="12"/>
        <v>118.67889485768654</v>
      </c>
      <c r="CL26" s="108">
        <f t="shared" si="1"/>
        <v>0.0543056801569217</v>
      </c>
      <c r="CM26" s="108">
        <f t="shared" si="13"/>
        <v>55.99469542116228</v>
      </c>
      <c r="CN26" s="108">
        <f t="shared" si="14"/>
        <v>401.8032251057332</v>
      </c>
      <c r="CO26" s="108">
        <f t="shared" si="15"/>
        <v>967.5551148347912</v>
      </c>
      <c r="CP26" s="108">
        <f t="shared" si="16"/>
        <v>0.4152768343065817</v>
      </c>
      <c r="CQ26" s="108">
        <f t="shared" si="17"/>
        <v>0.01939527237243108</v>
      </c>
      <c r="CR26" s="108">
        <f t="shared" si="18"/>
        <v>147.55032051282046</v>
      </c>
      <c r="CS26" s="108">
        <f t="shared" si="19"/>
        <v>5.5670056065184195</v>
      </c>
      <c r="CT26" s="108">
        <f t="shared" si="20"/>
        <v>266.0100747897827</v>
      </c>
      <c r="CU26" s="108">
        <f t="shared" si="21"/>
        <v>0.04690813487262482</v>
      </c>
      <c r="CV26" s="108">
        <f t="shared" si="22"/>
        <v>173.80171374389826</v>
      </c>
      <c r="CW26" s="108">
        <f t="shared" si="23"/>
        <v>2.143857918962892</v>
      </c>
      <c r="CX26" s="108">
        <f t="shared" si="24"/>
        <v>0.5893686856070398</v>
      </c>
      <c r="CY26" s="108">
        <f t="shared" si="25"/>
        <v>0.812565031051988</v>
      </c>
      <c r="CZ26" s="108">
        <f t="shared" si="26"/>
        <v>0.1021598455112011</v>
      </c>
      <c r="DA26" s="108">
        <f t="shared" si="27"/>
        <v>0.018094652628286308</v>
      </c>
      <c r="DB26" s="109"/>
    </row>
    <row r="27" spans="1:106" ht="30" customHeight="1">
      <c r="A27" s="97" t="s">
        <v>118</v>
      </c>
      <c r="B27" s="98" t="s">
        <v>113</v>
      </c>
      <c r="C27" s="99" t="s">
        <v>247</v>
      </c>
      <c r="D27" s="100" t="s">
        <v>248</v>
      </c>
      <c r="E27" s="100" t="s">
        <v>248</v>
      </c>
      <c r="F27" s="122" t="s">
        <v>233</v>
      </c>
      <c r="G27" s="149">
        <v>2</v>
      </c>
      <c r="H27" s="150">
        <v>6</v>
      </c>
      <c r="I27" s="112"/>
      <c r="J27" s="168"/>
      <c r="K27" s="217">
        <v>6514</v>
      </c>
      <c r="L27" s="216"/>
      <c r="M27" s="217">
        <v>596</v>
      </c>
      <c r="N27" s="168"/>
      <c r="O27" s="170">
        <f t="shared" si="2"/>
        <v>7110</v>
      </c>
      <c r="P27" s="171">
        <v>499.35</v>
      </c>
      <c r="Q27" s="149" t="s">
        <v>206</v>
      </c>
      <c r="R27" s="150"/>
      <c r="S27" s="112"/>
      <c r="T27" s="21">
        <v>8.75</v>
      </c>
      <c r="U27" s="21">
        <v>14.92</v>
      </c>
      <c r="V27" s="21"/>
      <c r="W27" s="21">
        <f t="shared" si="3"/>
        <v>23.67</v>
      </c>
      <c r="X27" s="21">
        <v>0.54</v>
      </c>
      <c r="Y27" s="21">
        <f t="shared" si="4"/>
        <v>24.21</v>
      </c>
      <c r="Z27" s="112"/>
      <c r="AA27" s="29">
        <v>180882</v>
      </c>
      <c r="AB27" s="29">
        <v>8820</v>
      </c>
      <c r="AC27" s="29">
        <v>9862</v>
      </c>
      <c r="AD27" s="29">
        <f t="shared" si="5"/>
        <v>199564</v>
      </c>
      <c r="AE27" s="31">
        <v>141</v>
      </c>
      <c r="AF27" s="32">
        <v>273284</v>
      </c>
      <c r="AG27" s="29">
        <v>32713</v>
      </c>
      <c r="AH27" s="29">
        <v>64230</v>
      </c>
      <c r="AI27" s="29">
        <f t="shared" si="6"/>
        <v>370227</v>
      </c>
      <c r="AJ27" s="112"/>
      <c r="AK27" s="29">
        <v>8576</v>
      </c>
      <c r="AL27" s="29">
        <v>4288</v>
      </c>
      <c r="AM27" s="29">
        <v>12864</v>
      </c>
      <c r="AN27" s="32">
        <v>4525</v>
      </c>
      <c r="AO27" s="29">
        <v>181</v>
      </c>
      <c r="AP27" s="32">
        <v>533491</v>
      </c>
      <c r="AQ27" s="203">
        <v>292162</v>
      </c>
      <c r="AR27" s="29">
        <f t="shared" si="28"/>
        <v>825653</v>
      </c>
      <c r="AS27" s="32">
        <v>38341</v>
      </c>
      <c r="AT27" s="30">
        <v>4246</v>
      </c>
      <c r="AU27" s="29">
        <v>396151</v>
      </c>
      <c r="AV27" s="32">
        <v>753</v>
      </c>
      <c r="AW27" s="29">
        <v>899</v>
      </c>
      <c r="AX27" s="205">
        <v>1907928</v>
      </c>
      <c r="AY27" s="21">
        <v>1907928</v>
      </c>
      <c r="AZ27" s="27">
        <v>1206707</v>
      </c>
      <c r="BA27" s="27"/>
      <c r="BB27" s="21">
        <v>129569</v>
      </c>
      <c r="BC27" s="21">
        <f t="shared" si="8"/>
        <v>3244204</v>
      </c>
      <c r="BD27" s="112">
        <v>122149863</v>
      </c>
      <c r="BE27" s="113">
        <v>122149863</v>
      </c>
      <c r="BF27" s="112"/>
      <c r="BG27" s="104" t="s">
        <v>249</v>
      </c>
      <c r="BH27" s="21">
        <v>3149</v>
      </c>
      <c r="BI27" s="21">
        <v>337</v>
      </c>
      <c r="BJ27" s="21">
        <v>80</v>
      </c>
      <c r="BK27" s="104" t="s">
        <v>250</v>
      </c>
      <c r="BL27" s="21">
        <v>1044.56</v>
      </c>
      <c r="BM27" s="21">
        <v>153</v>
      </c>
      <c r="BN27" s="21">
        <v>64.5</v>
      </c>
      <c r="BO27" s="21"/>
      <c r="BP27" s="21"/>
      <c r="BQ27" s="21"/>
      <c r="BR27" s="21"/>
      <c r="BS27" s="21"/>
      <c r="BT27" s="21"/>
      <c r="BU27" s="21"/>
      <c r="BV27" s="21"/>
      <c r="BW27" s="21">
        <f t="shared" si="9"/>
        <v>4193.5599999999995</v>
      </c>
      <c r="BX27" s="21">
        <f t="shared" si="10"/>
        <v>490</v>
      </c>
      <c r="BY27" s="21">
        <f t="shared" si="11"/>
        <v>144.5</v>
      </c>
      <c r="BZ27" s="112"/>
      <c r="CA27" s="102">
        <v>94</v>
      </c>
      <c r="CB27" s="112"/>
      <c r="CC27" s="104" t="s">
        <v>251</v>
      </c>
      <c r="CD27" s="105" t="s">
        <v>252</v>
      </c>
      <c r="CE27" s="104" t="s">
        <v>253</v>
      </c>
      <c r="CF27" s="104" t="s">
        <v>254</v>
      </c>
      <c r="CG27" s="104" t="s">
        <v>231</v>
      </c>
      <c r="CH27" s="104" t="s">
        <v>255</v>
      </c>
      <c r="CI27" s="104" t="s">
        <v>351</v>
      </c>
      <c r="CJ27" s="59"/>
      <c r="CK27" s="108">
        <f t="shared" si="12"/>
        <v>28.068073136427568</v>
      </c>
      <c r="CL27" s="108">
        <f t="shared" si="1"/>
        <v>0.019831223628691982</v>
      </c>
      <c r="CM27" s="108">
        <f t="shared" si="13"/>
        <v>52.07130801687764</v>
      </c>
      <c r="CN27" s="108">
        <f t="shared" si="14"/>
        <v>169.7196905766526</v>
      </c>
      <c r="CO27" s="108">
        <f t="shared" si="15"/>
        <v>456.28748241912797</v>
      </c>
      <c r="CP27" s="108">
        <f t="shared" si="16"/>
        <v>0.3719578053661237</v>
      </c>
      <c r="CQ27" s="108">
        <f t="shared" si="17"/>
        <v>0.02655921112248812</v>
      </c>
      <c r="CR27" s="108">
        <f t="shared" si="18"/>
        <v>293.6802973977695</v>
      </c>
      <c r="CS27" s="108">
        <f t="shared" si="19"/>
        <v>5.392545710267229</v>
      </c>
      <c r="CT27" s="108">
        <f t="shared" si="20"/>
        <v>116.12559774964838</v>
      </c>
      <c r="CU27" s="108">
        <f t="shared" si="21"/>
        <v>0.19212382994928945</v>
      </c>
      <c r="CV27" s="108">
        <f t="shared" si="22"/>
        <v>84.61448579849248</v>
      </c>
      <c r="CW27" s="108">
        <f t="shared" si="23"/>
        <v>1.809282700421941</v>
      </c>
      <c r="CX27" s="108">
        <f t="shared" si="24"/>
        <v>0.6364275668073136</v>
      </c>
      <c r="CY27" s="108">
        <f t="shared" si="25"/>
        <v>0.5898115330520393</v>
      </c>
      <c r="CZ27" s="108">
        <f t="shared" si="26"/>
        <v>0.06891701828410689</v>
      </c>
      <c r="DA27" s="108">
        <f t="shared" si="27"/>
        <v>0.020323488045007033</v>
      </c>
      <c r="DB27" s="109"/>
    </row>
    <row r="28" spans="1:106" ht="30" customHeight="1">
      <c r="A28" s="97" t="s">
        <v>118</v>
      </c>
      <c r="B28" s="98" t="s">
        <v>10</v>
      </c>
      <c r="C28" s="99" t="s">
        <v>428</v>
      </c>
      <c r="D28" s="100" t="s">
        <v>429</v>
      </c>
      <c r="E28" s="100" t="s">
        <v>430</v>
      </c>
      <c r="F28" s="101" t="s">
        <v>233</v>
      </c>
      <c r="G28" s="149">
        <v>1</v>
      </c>
      <c r="H28" s="150">
        <v>0</v>
      </c>
      <c r="I28" s="112"/>
      <c r="J28" s="168"/>
      <c r="K28" s="217">
        <v>2632</v>
      </c>
      <c r="L28" s="216"/>
      <c r="M28" s="217"/>
      <c r="N28" s="168"/>
      <c r="O28" s="170">
        <f t="shared" si="2"/>
        <v>2632</v>
      </c>
      <c r="P28" s="171">
        <v>183</v>
      </c>
      <c r="Q28" s="149" t="s">
        <v>237</v>
      </c>
      <c r="R28" s="150">
        <v>50</v>
      </c>
      <c r="S28" s="112"/>
      <c r="T28" s="21">
        <v>5</v>
      </c>
      <c r="U28" s="21">
        <v>13.1</v>
      </c>
      <c r="V28" s="21">
        <v>3</v>
      </c>
      <c r="W28" s="21">
        <f t="shared" si="3"/>
        <v>21.1</v>
      </c>
      <c r="X28" s="21">
        <v>1.7</v>
      </c>
      <c r="Y28" s="21">
        <f t="shared" si="4"/>
        <v>22.8</v>
      </c>
      <c r="Z28" s="112"/>
      <c r="AA28" s="29">
        <v>578158</v>
      </c>
      <c r="AB28" s="29">
        <v>3512</v>
      </c>
      <c r="AC28" s="29">
        <v>625</v>
      </c>
      <c r="AD28" s="29">
        <f t="shared" si="5"/>
        <v>582295</v>
      </c>
      <c r="AE28" s="31">
        <v>44</v>
      </c>
      <c r="AF28" s="32">
        <v>249463</v>
      </c>
      <c r="AG28" s="29">
        <v>6232</v>
      </c>
      <c r="AH28" s="29">
        <v>59472</v>
      </c>
      <c r="AI28" s="29">
        <f t="shared" si="6"/>
        <v>315167</v>
      </c>
      <c r="AJ28" s="112"/>
      <c r="AK28" s="29">
        <v>1767</v>
      </c>
      <c r="AL28" s="29">
        <v>439</v>
      </c>
      <c r="AM28" s="29">
        <f t="shared" si="7"/>
        <v>2206</v>
      </c>
      <c r="AN28" s="32">
        <v>2687</v>
      </c>
      <c r="AO28" s="29">
        <v>158</v>
      </c>
      <c r="AP28" s="32">
        <v>0</v>
      </c>
      <c r="AQ28" s="29">
        <v>0</v>
      </c>
      <c r="AR28" s="29">
        <f t="shared" si="28"/>
        <v>0</v>
      </c>
      <c r="AS28" s="32">
        <v>17244</v>
      </c>
      <c r="AT28" s="33"/>
      <c r="AU28" s="29">
        <v>7856</v>
      </c>
      <c r="AV28" s="32">
        <v>1763</v>
      </c>
      <c r="AW28" s="29">
        <v>1614</v>
      </c>
      <c r="AX28" s="205"/>
      <c r="AY28" s="21">
        <v>1678646</v>
      </c>
      <c r="AZ28" s="27">
        <v>1644553</v>
      </c>
      <c r="BA28" s="27"/>
      <c r="BB28" s="21">
        <v>97794</v>
      </c>
      <c r="BC28" s="21">
        <f t="shared" si="8"/>
        <v>3420993</v>
      </c>
      <c r="BD28" s="112"/>
      <c r="BE28" s="21">
        <v>79896000</v>
      </c>
      <c r="BF28" s="112"/>
      <c r="BG28" s="104" t="s">
        <v>407</v>
      </c>
      <c r="BH28" s="21">
        <v>4248.7</v>
      </c>
      <c r="BI28" s="21">
        <v>554</v>
      </c>
      <c r="BJ28" s="21">
        <v>92</v>
      </c>
      <c r="BK28" s="104"/>
      <c r="BL28" s="21"/>
      <c r="BM28" s="21"/>
      <c r="BN28" s="21"/>
      <c r="BO28" s="21"/>
      <c r="BP28" s="21"/>
      <c r="BQ28" s="21"/>
      <c r="BR28" s="21"/>
      <c r="BS28" s="21"/>
      <c r="BT28" s="21"/>
      <c r="BU28" s="21"/>
      <c r="BV28" s="21"/>
      <c r="BW28" s="21">
        <f t="shared" si="9"/>
        <v>4248.7</v>
      </c>
      <c r="BX28" s="21">
        <f t="shared" si="10"/>
        <v>554</v>
      </c>
      <c r="BY28" s="21">
        <f t="shared" si="11"/>
        <v>92</v>
      </c>
      <c r="BZ28" s="112"/>
      <c r="CA28" s="102">
        <v>84</v>
      </c>
      <c r="CB28" s="112"/>
      <c r="CC28" s="104" t="s">
        <v>404</v>
      </c>
      <c r="CD28" s="104" t="s">
        <v>297</v>
      </c>
      <c r="CE28" s="104" t="s">
        <v>431</v>
      </c>
      <c r="CF28" s="104" t="s">
        <v>244</v>
      </c>
      <c r="CG28" s="104" t="s">
        <v>355</v>
      </c>
      <c r="CH28" s="104" t="s">
        <v>299</v>
      </c>
      <c r="CI28" s="104" t="s">
        <v>351</v>
      </c>
      <c r="CJ28" s="112"/>
      <c r="CK28" s="108">
        <f t="shared" si="12"/>
        <v>221.23670212765958</v>
      </c>
      <c r="CL28" s="108">
        <f t="shared" si="1"/>
        <v>0.016717325227963525</v>
      </c>
      <c r="CM28" s="108">
        <f t="shared" si="13"/>
        <v>119.7443009118541</v>
      </c>
      <c r="CN28" s="108">
        <f t="shared" si="14"/>
        <v>624.8301671732523</v>
      </c>
      <c r="CO28" s="108">
        <f t="shared" si="15"/>
        <v>1299.769376899696</v>
      </c>
      <c r="CP28" s="108">
        <f t="shared" si="16"/>
        <v>0.48072387169456354</v>
      </c>
      <c r="CQ28" s="108">
        <f t="shared" si="17"/>
        <v>0.04281807599879844</v>
      </c>
      <c r="CR28" s="108">
        <f t="shared" si="18"/>
        <v>115.43859649122807</v>
      </c>
      <c r="CS28" s="108">
        <f t="shared" si="19"/>
        <v>6.551671732522796</v>
      </c>
      <c r="CT28" s="108">
        <f t="shared" si="20"/>
        <v>0</v>
      </c>
      <c r="CU28" s="108">
        <f t="shared" si="21"/>
        <v>0.0296138555199684</v>
      </c>
      <c r="CV28" s="108">
        <f t="shared" si="22"/>
        <v>198.38743910925538</v>
      </c>
      <c r="CW28" s="108">
        <f t="shared" si="23"/>
        <v>0.8381458966565349</v>
      </c>
      <c r="CX28" s="108">
        <f t="shared" si="24"/>
        <v>1.0208966565349544</v>
      </c>
      <c r="CY28" s="108">
        <f t="shared" si="25"/>
        <v>1.6142477203647416</v>
      </c>
      <c r="CZ28" s="108">
        <f t="shared" si="26"/>
        <v>0.21048632218844984</v>
      </c>
      <c r="DA28" s="108">
        <f t="shared" si="27"/>
        <v>0.034954407294832825</v>
      </c>
      <c r="DB28" s="109"/>
    </row>
    <row r="29" spans="1:106" ht="30" customHeight="1">
      <c r="A29" s="97" t="s">
        <v>118</v>
      </c>
      <c r="B29" s="110" t="s">
        <v>17</v>
      </c>
      <c r="C29" s="99" t="s">
        <v>425</v>
      </c>
      <c r="D29" s="100" t="s">
        <v>426</v>
      </c>
      <c r="E29" s="99" t="s">
        <v>427</v>
      </c>
      <c r="F29" s="101" t="s">
        <v>233</v>
      </c>
      <c r="G29" s="149">
        <v>1</v>
      </c>
      <c r="H29" s="150">
        <v>0</v>
      </c>
      <c r="I29" s="112"/>
      <c r="J29" s="168"/>
      <c r="K29" s="217">
        <v>16922</v>
      </c>
      <c r="L29" s="216"/>
      <c r="M29" s="217"/>
      <c r="N29" s="168"/>
      <c r="O29" s="170">
        <f t="shared" si="2"/>
        <v>16922</v>
      </c>
      <c r="P29" s="175">
        <v>818</v>
      </c>
      <c r="Q29" s="149" t="s">
        <v>206</v>
      </c>
      <c r="R29" s="150"/>
      <c r="S29" s="112"/>
      <c r="T29" s="34">
        <v>33</v>
      </c>
      <c r="U29" s="34">
        <v>94.09</v>
      </c>
      <c r="V29" s="34">
        <v>12</v>
      </c>
      <c r="W29" s="21">
        <f t="shared" si="3"/>
        <v>139.09</v>
      </c>
      <c r="X29" s="34">
        <v>8.44</v>
      </c>
      <c r="Y29" s="21">
        <f t="shared" si="4"/>
        <v>147.53</v>
      </c>
      <c r="Z29" s="112"/>
      <c r="AA29" s="192">
        <v>1619593</v>
      </c>
      <c r="AB29" s="182">
        <v>16739</v>
      </c>
      <c r="AC29" s="193">
        <v>53984</v>
      </c>
      <c r="AD29" s="29">
        <f t="shared" si="5"/>
        <v>1690316</v>
      </c>
      <c r="AE29" s="31">
        <v>2567</v>
      </c>
      <c r="AF29" s="193">
        <v>1365403</v>
      </c>
      <c r="AG29" s="29">
        <v>43618</v>
      </c>
      <c r="AH29" s="29">
        <v>219212</v>
      </c>
      <c r="AI29" s="29">
        <f t="shared" si="6"/>
        <v>1628233</v>
      </c>
      <c r="AJ29" s="112"/>
      <c r="AK29" s="182">
        <v>19609</v>
      </c>
      <c r="AL29" s="193">
        <v>13877</v>
      </c>
      <c r="AM29" s="29">
        <f t="shared" si="7"/>
        <v>33486</v>
      </c>
      <c r="AN29" s="210">
        <v>12729</v>
      </c>
      <c r="AO29" s="211">
        <v>527</v>
      </c>
      <c r="AP29" s="32">
        <v>1472846</v>
      </c>
      <c r="AQ29" s="29">
        <v>0</v>
      </c>
      <c r="AR29" s="29">
        <f t="shared" si="28"/>
        <v>1472846</v>
      </c>
      <c r="AS29" s="204">
        <v>195441</v>
      </c>
      <c r="AT29" s="212">
        <v>103781</v>
      </c>
      <c r="AU29" s="42">
        <v>1302921</v>
      </c>
      <c r="AV29" s="182">
        <v>13559</v>
      </c>
      <c r="AW29" s="193">
        <v>7431</v>
      </c>
      <c r="AX29" s="205"/>
      <c r="AY29" s="135">
        <v>9652390</v>
      </c>
      <c r="AZ29" s="27">
        <v>8300353</v>
      </c>
      <c r="BA29" s="27"/>
      <c r="BB29" s="136">
        <v>1257782</v>
      </c>
      <c r="BC29" s="21">
        <f t="shared" si="8"/>
        <v>19210525</v>
      </c>
      <c r="BD29" s="112"/>
      <c r="BE29" s="137"/>
      <c r="BF29" s="112"/>
      <c r="BG29" s="104" t="s">
        <v>432</v>
      </c>
      <c r="BH29" s="21">
        <v>30687.18</v>
      </c>
      <c r="BI29" s="21">
        <v>2377</v>
      </c>
      <c r="BJ29" s="114">
        <v>99.5</v>
      </c>
      <c r="BK29" s="104"/>
      <c r="BL29" s="21"/>
      <c r="BM29" s="21"/>
      <c r="BN29" s="21"/>
      <c r="BO29" s="21"/>
      <c r="BP29" s="21"/>
      <c r="BQ29" s="21"/>
      <c r="BR29" s="21"/>
      <c r="BS29" s="21"/>
      <c r="BT29" s="21"/>
      <c r="BU29" s="21"/>
      <c r="BV29" s="21"/>
      <c r="BW29" s="21">
        <f aca="true" t="shared" si="29" ref="BW29:BY31">SUM(BH29+BL29+BP29+BT29)</f>
        <v>30687.18</v>
      </c>
      <c r="BX29" s="21">
        <f t="shared" si="29"/>
        <v>2377</v>
      </c>
      <c r="BY29" s="21">
        <f t="shared" si="29"/>
        <v>99.5</v>
      </c>
      <c r="BZ29" s="112"/>
      <c r="CA29" s="102">
        <v>308</v>
      </c>
      <c r="CB29" s="112"/>
      <c r="CC29" s="104" t="s">
        <v>433</v>
      </c>
      <c r="CD29" s="104" t="s">
        <v>434</v>
      </c>
      <c r="CE29" s="104" t="s">
        <v>435</v>
      </c>
      <c r="CF29" s="104" t="s">
        <v>244</v>
      </c>
      <c r="CG29" s="104" t="s">
        <v>436</v>
      </c>
      <c r="CH29" s="104" t="s">
        <v>437</v>
      </c>
      <c r="CI29" s="104" t="s">
        <v>207</v>
      </c>
      <c r="CJ29" s="112"/>
      <c r="CK29" s="108">
        <f t="shared" si="12"/>
        <v>99.88866564235906</v>
      </c>
      <c r="CL29" s="108">
        <f t="shared" si="1"/>
        <v>0.15169601701926486</v>
      </c>
      <c r="CM29" s="108">
        <f t="shared" si="13"/>
        <v>96.21989126580782</v>
      </c>
      <c r="CN29" s="108">
        <f t="shared" si="14"/>
        <v>490.506618603002</v>
      </c>
      <c r="CO29" s="108">
        <f t="shared" si="15"/>
        <v>1135.2396288854745</v>
      </c>
      <c r="CP29" s="108">
        <f t="shared" si="16"/>
        <v>0.43207319945706846</v>
      </c>
      <c r="CQ29" s="108" t="e">
        <f t="shared" si="17"/>
        <v>#DIV/0!</v>
      </c>
      <c r="CR29" s="108">
        <f t="shared" si="18"/>
        <v>114.70209448925642</v>
      </c>
      <c r="CS29" s="108">
        <f t="shared" si="19"/>
        <v>11.549521333175747</v>
      </c>
      <c r="CT29" s="108">
        <f t="shared" si="20"/>
        <v>87.03734783122562</v>
      </c>
      <c r="CU29" s="108">
        <f t="shared" si="21"/>
        <v>0.11562394250542501</v>
      </c>
      <c r="CV29" s="108">
        <f t="shared" si="22"/>
        <v>98.2932189254046</v>
      </c>
      <c r="CW29" s="108">
        <f t="shared" si="23"/>
        <v>1.9788441082614348</v>
      </c>
      <c r="CX29" s="108">
        <f t="shared" si="24"/>
        <v>0.7522160501122799</v>
      </c>
      <c r="CY29" s="108">
        <f t="shared" si="25"/>
        <v>1.8134487649214042</v>
      </c>
      <c r="CZ29" s="108">
        <f t="shared" si="26"/>
        <v>0.1404680297837135</v>
      </c>
      <c r="DA29" s="108">
        <f t="shared" si="27"/>
        <v>0.005879919631249261</v>
      </c>
      <c r="DB29" s="109"/>
    </row>
    <row r="30" spans="1:106" ht="30" customHeight="1">
      <c r="A30" s="97"/>
      <c r="B30" s="110" t="s">
        <v>18</v>
      </c>
      <c r="C30" s="99" t="s">
        <v>379</v>
      </c>
      <c r="D30" s="100" t="s">
        <v>380</v>
      </c>
      <c r="E30" s="100" t="s">
        <v>380</v>
      </c>
      <c r="F30" s="122" t="s">
        <v>205</v>
      </c>
      <c r="G30" s="149">
        <v>2</v>
      </c>
      <c r="H30" s="150">
        <v>1</v>
      </c>
      <c r="I30" s="112"/>
      <c r="J30" s="168"/>
      <c r="K30" s="217">
        <v>4153.8</v>
      </c>
      <c r="L30" s="216"/>
      <c r="M30" s="217">
        <v>1371.9</v>
      </c>
      <c r="N30" s="168"/>
      <c r="O30" s="170">
        <f t="shared" si="2"/>
        <v>5525.700000000001</v>
      </c>
      <c r="P30" s="176">
        <v>376.41</v>
      </c>
      <c r="Q30" s="149" t="s">
        <v>206</v>
      </c>
      <c r="R30" s="150"/>
      <c r="S30" s="112"/>
      <c r="T30" s="34">
        <v>8.5</v>
      </c>
      <c r="U30" s="34">
        <v>18.64</v>
      </c>
      <c r="V30" s="21"/>
      <c r="W30" s="21">
        <f>T30+U30+V30</f>
        <v>27.14</v>
      </c>
      <c r="X30" s="21">
        <v>0.57</v>
      </c>
      <c r="Y30" s="21">
        <f>W30+X30</f>
        <v>27.71</v>
      </c>
      <c r="Z30" s="112"/>
      <c r="AA30" s="29">
        <v>45289</v>
      </c>
      <c r="AB30" s="29">
        <v>4998</v>
      </c>
      <c r="AC30" s="29">
        <v>2263</v>
      </c>
      <c r="AD30" s="29">
        <f t="shared" si="5"/>
        <v>52550</v>
      </c>
      <c r="AE30" s="31">
        <v>191</v>
      </c>
      <c r="AF30" s="32">
        <v>197545</v>
      </c>
      <c r="AG30" s="29">
        <v>62634</v>
      </c>
      <c r="AH30" s="29">
        <v>76509</v>
      </c>
      <c r="AI30" s="29">
        <f t="shared" si="6"/>
        <v>336688</v>
      </c>
      <c r="AJ30" s="112"/>
      <c r="AK30" s="187">
        <v>15911</v>
      </c>
      <c r="AL30" s="187">
        <v>4185</v>
      </c>
      <c r="AM30" s="29">
        <f t="shared" si="7"/>
        <v>20096</v>
      </c>
      <c r="AN30" s="188">
        <v>6127</v>
      </c>
      <c r="AO30" s="187">
        <v>277</v>
      </c>
      <c r="AP30" s="32">
        <v>81679</v>
      </c>
      <c r="AQ30" s="203">
        <v>4526</v>
      </c>
      <c r="AR30" s="29">
        <f t="shared" si="28"/>
        <v>86205</v>
      </c>
      <c r="AS30" s="188">
        <v>41910</v>
      </c>
      <c r="AT30" s="207"/>
      <c r="AU30" s="187">
        <v>250887</v>
      </c>
      <c r="AV30" s="32">
        <v>502</v>
      </c>
      <c r="AW30" s="29">
        <v>462</v>
      </c>
      <c r="AX30" s="205"/>
      <c r="AY30" s="219">
        <v>2370580</v>
      </c>
      <c r="AZ30" s="27">
        <v>257923</v>
      </c>
      <c r="BA30" s="120">
        <v>34138</v>
      </c>
      <c r="BB30" s="34">
        <v>0</v>
      </c>
      <c r="BC30" s="21">
        <f t="shared" si="8"/>
        <v>2662641</v>
      </c>
      <c r="BD30" s="112"/>
      <c r="BE30" s="219">
        <v>105487995</v>
      </c>
      <c r="BF30" s="112"/>
      <c r="BG30" s="104" t="s">
        <v>381</v>
      </c>
      <c r="BH30" s="34">
        <v>1659.77</v>
      </c>
      <c r="BI30" s="34">
        <v>239</v>
      </c>
      <c r="BJ30" s="119">
        <v>56</v>
      </c>
      <c r="BK30" s="104" t="s">
        <v>382</v>
      </c>
      <c r="BL30" s="34">
        <v>910.19</v>
      </c>
      <c r="BM30" s="34">
        <v>172</v>
      </c>
      <c r="BN30" s="119">
        <v>60.5</v>
      </c>
      <c r="BO30" s="21"/>
      <c r="BP30" s="21"/>
      <c r="BQ30" s="21"/>
      <c r="BR30" s="21"/>
      <c r="BS30" s="21"/>
      <c r="BT30" s="21"/>
      <c r="BU30" s="21"/>
      <c r="BV30" s="21"/>
      <c r="BW30" s="21">
        <f t="shared" si="29"/>
        <v>2569.96</v>
      </c>
      <c r="BX30" s="21">
        <f t="shared" si="29"/>
        <v>411</v>
      </c>
      <c r="BY30" s="21">
        <f t="shared" si="29"/>
        <v>116.5</v>
      </c>
      <c r="BZ30" s="112"/>
      <c r="CA30" s="102">
        <v>71</v>
      </c>
      <c r="CB30" s="112"/>
      <c r="CC30" s="104"/>
      <c r="CD30" s="104"/>
      <c r="CE30" s="104"/>
      <c r="CF30" s="104" t="s">
        <v>214</v>
      </c>
      <c r="CG30" s="104"/>
      <c r="CH30" s="104" t="s">
        <v>383</v>
      </c>
      <c r="CI30" s="104"/>
      <c r="CJ30" s="112"/>
      <c r="CK30" s="108">
        <f t="shared" si="12"/>
        <v>9.510107316720052</v>
      </c>
      <c r="CL30" s="108">
        <f t="shared" si="1"/>
        <v>0.03456575637475794</v>
      </c>
      <c r="CM30" s="108">
        <f t="shared" si="13"/>
        <v>60.93128472410734</v>
      </c>
      <c r="CN30" s="108">
        <f t="shared" si="14"/>
        <v>46.67698210181515</v>
      </c>
      <c r="CO30" s="108">
        <f t="shared" si="15"/>
        <v>481.8649220913187</v>
      </c>
      <c r="CP30" s="108">
        <f t="shared" si="16"/>
        <v>0.09686735838590332</v>
      </c>
      <c r="CQ30" s="108">
        <f t="shared" si="17"/>
        <v>0.025241175547985342</v>
      </c>
      <c r="CR30" s="108">
        <f t="shared" si="18"/>
        <v>199.41176470588238</v>
      </c>
      <c r="CS30" s="108">
        <f t="shared" si="19"/>
        <v>7.584559422335631</v>
      </c>
      <c r="CT30" s="108">
        <f t="shared" si="20"/>
        <v>15.600738367989575</v>
      </c>
      <c r="CU30" s="108">
        <f t="shared" si="21"/>
        <v>0.7975261655566127</v>
      </c>
      <c r="CV30" s="108">
        <f t="shared" si="22"/>
        <v>63.532355046528274</v>
      </c>
      <c r="CW30" s="108">
        <f t="shared" si="23"/>
        <v>3.636824293754637</v>
      </c>
      <c r="CX30" s="108">
        <f t="shared" si="24"/>
        <v>1.1088187921892247</v>
      </c>
      <c r="CY30" s="108">
        <f t="shared" si="25"/>
        <v>0.4650922055124237</v>
      </c>
      <c r="CZ30" s="108">
        <f t="shared" si="26"/>
        <v>0.07437971659699223</v>
      </c>
      <c r="DA30" s="108">
        <f t="shared" si="27"/>
        <v>0.0210833016631377</v>
      </c>
      <c r="DB30" s="109"/>
    </row>
    <row r="31" spans="1:106" ht="30" customHeight="1">
      <c r="A31" s="97" t="s">
        <v>118</v>
      </c>
      <c r="B31" s="110" t="s">
        <v>111</v>
      </c>
      <c r="C31" s="99" t="s">
        <v>234</v>
      </c>
      <c r="D31" s="100" t="s">
        <v>235</v>
      </c>
      <c r="E31" s="100" t="s">
        <v>236</v>
      </c>
      <c r="F31" s="101" t="s">
        <v>233</v>
      </c>
      <c r="G31" s="149">
        <v>3</v>
      </c>
      <c r="H31" s="150">
        <v>1</v>
      </c>
      <c r="I31" s="112"/>
      <c r="J31" s="168"/>
      <c r="K31" s="217">
        <v>5825.2</v>
      </c>
      <c r="L31" s="216"/>
      <c r="M31" s="218">
        <v>1230</v>
      </c>
      <c r="N31" s="168"/>
      <c r="O31" s="170">
        <f t="shared" si="2"/>
        <v>7055.2</v>
      </c>
      <c r="P31" s="171">
        <v>531</v>
      </c>
      <c r="Q31" s="149" t="s">
        <v>237</v>
      </c>
      <c r="R31" s="150">
        <v>25</v>
      </c>
      <c r="S31" s="112"/>
      <c r="T31" s="21">
        <v>9</v>
      </c>
      <c r="U31" s="21">
        <v>12.53</v>
      </c>
      <c r="V31" s="21"/>
      <c r="W31" s="21">
        <f>T31+U31+V31</f>
        <v>21.53</v>
      </c>
      <c r="X31" s="21"/>
      <c r="Y31" s="21">
        <f>W31+X31</f>
        <v>21.53</v>
      </c>
      <c r="Z31" s="112"/>
      <c r="AA31" s="29">
        <v>302000</v>
      </c>
      <c r="AB31" s="29">
        <v>8507</v>
      </c>
      <c r="AC31" s="29">
        <v>7057</v>
      </c>
      <c r="AD31" s="29">
        <f t="shared" si="5"/>
        <v>317564</v>
      </c>
      <c r="AE31" s="31">
        <v>38</v>
      </c>
      <c r="AF31" s="32">
        <v>785122</v>
      </c>
      <c r="AG31" s="29">
        <v>33777</v>
      </c>
      <c r="AH31" s="29">
        <v>86725</v>
      </c>
      <c r="AI31" s="29">
        <f t="shared" si="6"/>
        <v>905624</v>
      </c>
      <c r="AJ31" s="112"/>
      <c r="AK31" s="29">
        <v>5425</v>
      </c>
      <c r="AL31" s="29">
        <v>1800</v>
      </c>
      <c r="AM31" s="29">
        <f t="shared" si="7"/>
        <v>7225</v>
      </c>
      <c r="AN31" s="32">
        <v>5125</v>
      </c>
      <c r="AO31" s="29">
        <v>229</v>
      </c>
      <c r="AP31" s="32">
        <v>0</v>
      </c>
      <c r="AQ31" s="29">
        <v>0</v>
      </c>
      <c r="AR31" s="29">
        <f t="shared" si="28"/>
        <v>0</v>
      </c>
      <c r="AS31" s="32">
        <v>25623</v>
      </c>
      <c r="AT31" s="30">
        <v>4161</v>
      </c>
      <c r="AU31" s="29">
        <v>306362</v>
      </c>
      <c r="AV31" s="32">
        <v>1192</v>
      </c>
      <c r="AW31" s="29">
        <v>840</v>
      </c>
      <c r="AX31" s="205"/>
      <c r="AY31" s="21">
        <v>1691513</v>
      </c>
      <c r="AZ31" s="27">
        <v>1168751</v>
      </c>
      <c r="BA31" s="27"/>
      <c r="BB31" s="21">
        <v>50053</v>
      </c>
      <c r="BC31" s="21">
        <f t="shared" si="8"/>
        <v>2910317</v>
      </c>
      <c r="BD31" s="112"/>
      <c r="BE31" s="21">
        <v>143335783</v>
      </c>
      <c r="BF31" s="112"/>
      <c r="BG31" s="104" t="s">
        <v>238</v>
      </c>
      <c r="BH31" s="21">
        <v>6812</v>
      </c>
      <c r="BI31" s="21">
        <v>810</v>
      </c>
      <c r="BJ31" s="21">
        <v>119</v>
      </c>
      <c r="BK31" s="104" t="s">
        <v>239</v>
      </c>
      <c r="BL31" s="21">
        <v>378.3</v>
      </c>
      <c r="BM31" s="21">
        <v>84</v>
      </c>
      <c r="BN31" s="21">
        <v>60</v>
      </c>
      <c r="BO31" s="21" t="s">
        <v>240</v>
      </c>
      <c r="BP31" s="21">
        <v>161</v>
      </c>
      <c r="BQ31" s="21">
        <v>20</v>
      </c>
      <c r="BR31" s="21">
        <v>12.5</v>
      </c>
      <c r="BS31" s="21"/>
      <c r="BT31" s="21"/>
      <c r="BU31" s="21"/>
      <c r="BV31" s="21"/>
      <c r="BW31" s="21">
        <f t="shared" si="29"/>
        <v>7351.3</v>
      </c>
      <c r="BX31" s="21">
        <f t="shared" si="29"/>
        <v>914</v>
      </c>
      <c r="BY31" s="21">
        <f t="shared" si="29"/>
        <v>191.5</v>
      </c>
      <c r="BZ31" s="112"/>
      <c r="CA31" s="138">
        <v>199</v>
      </c>
      <c r="CB31" s="112"/>
      <c r="CC31" s="139" t="s">
        <v>241</v>
      </c>
      <c r="CD31" s="140" t="s">
        <v>242</v>
      </c>
      <c r="CE31" s="139" t="s">
        <v>243</v>
      </c>
      <c r="CF31" s="139" t="s">
        <v>244</v>
      </c>
      <c r="CG31" s="139" t="s">
        <v>245</v>
      </c>
      <c r="CH31" s="139" t="s">
        <v>245</v>
      </c>
      <c r="CI31" s="139" t="s">
        <v>207</v>
      </c>
      <c r="CJ31" s="112"/>
      <c r="CK31" s="108">
        <f t="shared" si="12"/>
        <v>45.011339154099105</v>
      </c>
      <c r="CL31" s="108">
        <f t="shared" si="1"/>
        <v>0.005386098197074498</v>
      </c>
      <c r="CM31" s="108">
        <f t="shared" si="13"/>
        <v>128.36262614808936</v>
      </c>
      <c r="CN31" s="108">
        <f t="shared" si="14"/>
        <v>165.65809615602677</v>
      </c>
      <c r="CO31" s="108">
        <f t="shared" si="15"/>
        <v>412.50666175303326</v>
      </c>
      <c r="CP31" s="108">
        <f t="shared" si="16"/>
        <v>0.40158889907869144</v>
      </c>
      <c r="CQ31" s="108">
        <f t="shared" si="17"/>
        <v>0.020304190196526153</v>
      </c>
      <c r="CR31" s="108">
        <f t="shared" si="18"/>
        <v>327.69159312587084</v>
      </c>
      <c r="CS31" s="108">
        <f t="shared" si="19"/>
        <v>3.6317893185168386</v>
      </c>
      <c r="CT31" s="108">
        <f t="shared" si="20"/>
        <v>0</v>
      </c>
      <c r="CU31" s="108">
        <f t="shared" si="21"/>
        <v>0.0806860979204192</v>
      </c>
      <c r="CV31" s="108">
        <f t="shared" si="22"/>
        <v>113.58221129454006</v>
      </c>
      <c r="CW31" s="108">
        <f t="shared" si="23"/>
        <v>1.0240673545753487</v>
      </c>
      <c r="CX31" s="108">
        <f t="shared" si="24"/>
        <v>0.7264145594738632</v>
      </c>
      <c r="CY31" s="108">
        <f t="shared" si="25"/>
        <v>1.0419690441093095</v>
      </c>
      <c r="CZ31" s="108">
        <f t="shared" si="26"/>
        <v>0.12954983558226557</v>
      </c>
      <c r="DA31" s="108">
        <f t="shared" si="27"/>
        <v>0.027143100124730694</v>
      </c>
      <c r="DB31" s="109"/>
    </row>
    <row r="32" ht="30" customHeight="1">
      <c r="CJ32" s="53"/>
    </row>
    <row r="33" ht="30" customHeight="1">
      <c r="CJ33" s="53"/>
    </row>
    <row r="34" ht="30" customHeight="1">
      <c r="CJ34" s="53"/>
    </row>
    <row r="35" ht="30" customHeight="1">
      <c r="CJ35" s="53"/>
    </row>
    <row r="36" ht="30" customHeight="1">
      <c r="CJ36" s="53"/>
    </row>
    <row r="37" ht="30" customHeight="1">
      <c r="CJ37" s="53"/>
    </row>
    <row r="38" ht="30" customHeight="1">
      <c r="CJ38" s="53"/>
    </row>
    <row r="39" ht="30" customHeight="1">
      <c r="CJ39" s="53"/>
    </row>
    <row r="40" ht="30" customHeight="1">
      <c r="CJ40" s="53"/>
    </row>
    <row r="41" ht="30" customHeight="1">
      <c r="CJ41" s="53"/>
    </row>
    <row r="42" ht="30" customHeight="1">
      <c r="CJ42" s="53"/>
    </row>
    <row r="43" ht="30" customHeight="1">
      <c r="CJ43" s="53"/>
    </row>
    <row r="44" ht="30" customHeight="1">
      <c r="CJ44" s="53"/>
    </row>
    <row r="45" ht="30" customHeight="1">
      <c r="CJ45" s="53"/>
    </row>
    <row r="46" ht="30" customHeight="1">
      <c r="CJ46" s="53"/>
    </row>
    <row r="47" ht="30" customHeight="1">
      <c r="CJ47" s="53"/>
    </row>
    <row r="48" ht="30" customHeight="1">
      <c r="CJ48" s="53"/>
    </row>
    <row r="49" ht="30" customHeight="1">
      <c r="CJ49" s="53"/>
    </row>
    <row r="50" ht="30" customHeight="1">
      <c r="CJ50" s="53"/>
    </row>
    <row r="51" ht="30" customHeight="1">
      <c r="CJ51" s="53"/>
    </row>
    <row r="52" ht="30" customHeight="1">
      <c r="CJ52" s="53"/>
    </row>
    <row r="53" ht="30" customHeight="1">
      <c r="CJ53" s="53"/>
    </row>
    <row r="54" ht="30" customHeight="1">
      <c r="CJ54" s="53"/>
    </row>
    <row r="55" ht="30" customHeight="1">
      <c r="CJ55" s="53"/>
    </row>
    <row r="56" ht="30" customHeight="1">
      <c r="CJ56" s="53"/>
    </row>
    <row r="57" ht="30" customHeight="1">
      <c r="CJ57" s="53"/>
    </row>
    <row r="58" ht="30" customHeight="1">
      <c r="CJ58" s="53"/>
    </row>
    <row r="59" ht="30" customHeight="1">
      <c r="CJ59" s="53"/>
    </row>
    <row r="60" ht="30" customHeight="1">
      <c r="CJ60" s="53"/>
    </row>
    <row r="61" ht="30" customHeight="1">
      <c r="CJ61" s="53"/>
    </row>
    <row r="62" ht="30" customHeight="1">
      <c r="CJ62" s="53"/>
    </row>
    <row r="63" ht="30" customHeight="1">
      <c r="CJ63" s="53"/>
    </row>
    <row r="64" ht="30" customHeight="1">
      <c r="CJ64" s="53"/>
    </row>
    <row r="65" ht="30" customHeight="1">
      <c r="CJ65" s="53"/>
    </row>
    <row r="66" ht="30" customHeight="1">
      <c r="CJ66" s="53"/>
    </row>
    <row r="67" ht="30" customHeight="1">
      <c r="CJ67" s="53"/>
    </row>
    <row r="68" ht="30" customHeight="1">
      <c r="CJ68" s="53"/>
    </row>
    <row r="69" ht="30" customHeight="1">
      <c r="CJ69" s="53"/>
    </row>
    <row r="70" ht="30" customHeight="1">
      <c r="CJ70" s="53"/>
    </row>
    <row r="71" ht="30" customHeight="1">
      <c r="CJ71" s="53"/>
    </row>
    <row r="72" ht="30" customHeight="1">
      <c r="CJ72" s="53"/>
    </row>
    <row r="73" ht="30" customHeight="1">
      <c r="CJ73" s="53"/>
    </row>
    <row r="74" ht="30" customHeight="1">
      <c r="CJ74" s="53"/>
    </row>
    <row r="75" ht="30" customHeight="1">
      <c r="CJ75" s="53"/>
    </row>
    <row r="76" ht="30" customHeight="1">
      <c r="CJ76" s="53"/>
    </row>
    <row r="77" ht="30" customHeight="1">
      <c r="CJ77" s="53"/>
    </row>
    <row r="78" ht="30" customHeight="1">
      <c r="CJ78" s="53"/>
    </row>
    <row r="79" ht="30" customHeight="1">
      <c r="CJ79" s="53"/>
    </row>
    <row r="80" ht="30" customHeight="1">
      <c r="CJ80" s="53"/>
    </row>
    <row r="81" ht="30" customHeight="1">
      <c r="CJ81" s="53"/>
    </row>
    <row r="82" ht="30" customHeight="1">
      <c r="CJ82" s="53"/>
    </row>
    <row r="83" ht="30" customHeight="1">
      <c r="CJ83" s="53"/>
    </row>
    <row r="84" ht="30" customHeight="1">
      <c r="CJ84" s="53"/>
    </row>
    <row r="85" ht="30" customHeight="1">
      <c r="CJ85" s="53"/>
    </row>
    <row r="86" ht="30" customHeight="1">
      <c r="CJ86" s="53"/>
    </row>
    <row r="87" ht="30" customHeight="1">
      <c r="CJ87" s="53"/>
    </row>
    <row r="88" ht="30" customHeight="1">
      <c r="CJ88" s="53"/>
    </row>
    <row r="89" ht="30" customHeight="1">
      <c r="CJ89" s="53"/>
    </row>
    <row r="90" ht="30" customHeight="1">
      <c r="CJ90" s="53"/>
    </row>
    <row r="91" ht="30" customHeight="1">
      <c r="CJ91" s="53"/>
    </row>
    <row r="92" ht="30" customHeight="1">
      <c r="CJ92" s="53"/>
    </row>
    <row r="93" ht="30" customHeight="1">
      <c r="CJ93" s="53"/>
    </row>
    <row r="94" ht="30" customHeight="1">
      <c r="CJ94" s="53"/>
    </row>
    <row r="95" ht="30" customHeight="1">
      <c r="CJ95" s="53"/>
    </row>
    <row r="96" ht="30" customHeight="1">
      <c r="CJ96" s="53"/>
    </row>
    <row r="97" ht="30" customHeight="1">
      <c r="CJ97" s="53"/>
    </row>
    <row r="98" ht="30" customHeight="1">
      <c r="CJ98" s="53"/>
    </row>
    <row r="99" ht="30" customHeight="1">
      <c r="CJ99" s="53"/>
    </row>
    <row r="100" ht="30" customHeight="1">
      <c r="CJ100" s="53"/>
    </row>
    <row r="101" ht="30" customHeight="1">
      <c r="CJ101" s="53"/>
    </row>
    <row r="102" ht="30" customHeight="1">
      <c r="CJ102" s="53"/>
    </row>
    <row r="103" ht="30" customHeight="1">
      <c r="CJ103" s="53"/>
    </row>
    <row r="104" ht="30" customHeight="1">
      <c r="CJ104" s="53"/>
    </row>
    <row r="105" ht="30" customHeight="1">
      <c r="CJ105" s="53"/>
    </row>
    <row r="106" ht="30" customHeight="1">
      <c r="CJ106" s="53"/>
    </row>
    <row r="107" ht="30" customHeight="1">
      <c r="CJ107" s="53"/>
    </row>
    <row r="108" ht="30" customHeight="1">
      <c r="CJ108" s="53"/>
    </row>
    <row r="109" ht="30" customHeight="1">
      <c r="CJ109" s="53"/>
    </row>
    <row r="110" ht="30" customHeight="1">
      <c r="CJ110" s="53"/>
    </row>
    <row r="111" ht="30" customHeight="1">
      <c r="CJ111" s="53"/>
    </row>
    <row r="112" ht="30" customHeight="1">
      <c r="CJ112" s="53"/>
    </row>
    <row r="113" ht="30" customHeight="1">
      <c r="CJ113" s="53"/>
    </row>
    <row r="114" ht="30" customHeight="1">
      <c r="CJ114" s="53"/>
    </row>
    <row r="115" ht="30" customHeight="1">
      <c r="CJ115" s="53"/>
    </row>
    <row r="116" ht="30" customHeight="1">
      <c r="CJ116" s="53"/>
    </row>
    <row r="117" ht="30" customHeight="1">
      <c r="CJ117" s="53"/>
    </row>
    <row r="118" ht="30" customHeight="1">
      <c r="CJ118" s="53"/>
    </row>
    <row r="119" ht="30" customHeight="1">
      <c r="CJ119" s="53"/>
    </row>
    <row r="120" ht="30" customHeight="1">
      <c r="CJ120" s="53"/>
    </row>
    <row r="121" ht="30" customHeight="1">
      <c r="CJ121" s="53"/>
    </row>
    <row r="122" ht="30" customHeight="1">
      <c r="CJ122" s="53"/>
    </row>
    <row r="123" ht="30" customHeight="1">
      <c r="CJ123" s="53"/>
    </row>
    <row r="124" ht="30" customHeight="1">
      <c r="CJ124" s="53"/>
    </row>
    <row r="125" ht="30" customHeight="1">
      <c r="CJ125" s="53"/>
    </row>
    <row r="126" ht="30" customHeight="1">
      <c r="CJ126" s="53"/>
    </row>
    <row r="127" ht="30" customHeight="1">
      <c r="CJ127" s="53"/>
    </row>
    <row r="128" ht="30" customHeight="1">
      <c r="CJ128" s="53"/>
    </row>
    <row r="129" ht="30" customHeight="1">
      <c r="CJ129" s="53"/>
    </row>
    <row r="130" ht="30" customHeight="1">
      <c r="CJ130" s="53"/>
    </row>
    <row r="131" ht="30" customHeight="1">
      <c r="CJ131" s="53"/>
    </row>
    <row r="132" ht="30" customHeight="1">
      <c r="CJ132" s="53"/>
    </row>
    <row r="133" ht="30" customHeight="1">
      <c r="CJ133" s="53"/>
    </row>
    <row r="134" ht="30" customHeight="1">
      <c r="CJ134" s="53"/>
    </row>
    <row r="135" ht="30" customHeight="1">
      <c r="CJ135" s="53"/>
    </row>
    <row r="136" ht="30" customHeight="1">
      <c r="CJ136" s="53"/>
    </row>
    <row r="137" ht="30" customHeight="1">
      <c r="CJ137" s="53"/>
    </row>
    <row r="138" ht="30" customHeight="1">
      <c r="CJ138" s="53"/>
    </row>
    <row r="139" ht="30" customHeight="1">
      <c r="CJ139" s="53"/>
    </row>
    <row r="140" ht="30" customHeight="1">
      <c r="CJ140" s="53"/>
    </row>
    <row r="141" ht="30" customHeight="1">
      <c r="CJ141" s="53"/>
    </row>
    <row r="142" ht="30" customHeight="1">
      <c r="CJ142" s="53"/>
    </row>
    <row r="143" ht="30" customHeight="1">
      <c r="CJ143" s="53"/>
    </row>
    <row r="144" ht="30" customHeight="1">
      <c r="CJ144" s="53"/>
    </row>
    <row r="145" ht="30" customHeight="1">
      <c r="CJ145" s="53"/>
    </row>
    <row r="146" ht="30" customHeight="1">
      <c r="CJ146" s="53"/>
    </row>
    <row r="147" ht="30" customHeight="1">
      <c r="CJ147" s="53"/>
    </row>
    <row r="148" ht="30" customHeight="1">
      <c r="CJ148" s="53"/>
    </row>
    <row r="149" ht="30" customHeight="1">
      <c r="CJ149" s="53"/>
    </row>
    <row r="150" ht="30" customHeight="1">
      <c r="CJ150" s="53"/>
    </row>
    <row r="151" ht="30" customHeight="1">
      <c r="CJ151" s="53"/>
    </row>
    <row r="152" ht="30" customHeight="1">
      <c r="CJ152" s="53"/>
    </row>
    <row r="153" ht="30" customHeight="1">
      <c r="CJ153" s="53"/>
    </row>
    <row r="154" ht="30" customHeight="1">
      <c r="CJ154" s="53"/>
    </row>
    <row r="155" ht="30" customHeight="1">
      <c r="CJ155" s="53"/>
    </row>
    <row r="156" ht="30" customHeight="1">
      <c r="CJ156" s="53"/>
    </row>
    <row r="157" ht="30" customHeight="1">
      <c r="CJ157" s="53"/>
    </row>
    <row r="158" ht="30" customHeight="1">
      <c r="CJ158" s="53"/>
    </row>
    <row r="159" ht="30" customHeight="1">
      <c r="CJ159" s="53"/>
    </row>
    <row r="160" ht="30" customHeight="1">
      <c r="CJ160" s="53"/>
    </row>
    <row r="161" ht="30" customHeight="1">
      <c r="CJ161" s="53"/>
    </row>
    <row r="162" ht="30" customHeight="1">
      <c r="CJ162" s="53"/>
    </row>
    <row r="163" ht="30" customHeight="1">
      <c r="CJ163" s="53"/>
    </row>
    <row r="164" ht="30" customHeight="1">
      <c r="CJ164" s="53"/>
    </row>
    <row r="165" ht="30" customHeight="1">
      <c r="CJ165" s="53"/>
    </row>
    <row r="166" ht="30" customHeight="1">
      <c r="CJ166" s="53"/>
    </row>
    <row r="167" ht="30" customHeight="1">
      <c r="CJ167" s="53"/>
    </row>
    <row r="168" ht="30" customHeight="1">
      <c r="CJ168" s="53"/>
    </row>
    <row r="169" ht="30" customHeight="1">
      <c r="CJ169" s="53"/>
    </row>
    <row r="170" ht="30" customHeight="1">
      <c r="CJ170" s="53"/>
    </row>
    <row r="171" ht="30" customHeight="1">
      <c r="CJ171" s="53"/>
    </row>
    <row r="172" ht="30" customHeight="1">
      <c r="CJ172" s="53"/>
    </row>
    <row r="173" ht="30" customHeight="1">
      <c r="CJ173" s="53"/>
    </row>
    <row r="174" ht="30" customHeight="1">
      <c r="CJ174" s="53"/>
    </row>
    <row r="175" ht="30" customHeight="1">
      <c r="CJ175" s="53"/>
    </row>
    <row r="176" ht="30" customHeight="1">
      <c r="CJ176" s="53"/>
    </row>
    <row r="177" ht="30" customHeight="1">
      <c r="CJ177" s="53"/>
    </row>
    <row r="178" ht="30" customHeight="1">
      <c r="CJ178" s="53"/>
    </row>
    <row r="179" ht="30" customHeight="1">
      <c r="CJ179" s="53"/>
    </row>
    <row r="180" ht="30" customHeight="1">
      <c r="CJ180" s="53"/>
    </row>
    <row r="181" ht="30" customHeight="1">
      <c r="CJ181" s="53"/>
    </row>
    <row r="182" ht="30" customHeight="1">
      <c r="CJ182" s="53"/>
    </row>
    <row r="183" ht="30" customHeight="1">
      <c r="CJ183" s="53"/>
    </row>
    <row r="184" ht="30" customHeight="1">
      <c r="CJ184" s="53"/>
    </row>
    <row r="185" ht="30" customHeight="1">
      <c r="CJ185" s="53"/>
    </row>
    <row r="186" ht="30" customHeight="1">
      <c r="CJ186" s="53"/>
    </row>
    <row r="187" ht="30" customHeight="1">
      <c r="CJ187" s="53"/>
    </row>
    <row r="188" ht="30" customHeight="1">
      <c r="CJ188" s="53"/>
    </row>
    <row r="189" ht="30" customHeight="1">
      <c r="CJ189" s="53"/>
    </row>
    <row r="190" ht="30" customHeight="1">
      <c r="CJ190" s="53"/>
    </row>
    <row r="191" ht="30" customHeight="1">
      <c r="CJ191" s="53"/>
    </row>
    <row r="192" ht="30" customHeight="1">
      <c r="CJ192" s="53"/>
    </row>
    <row r="193" ht="30" customHeight="1">
      <c r="CJ193" s="53"/>
    </row>
    <row r="194" ht="30" customHeight="1">
      <c r="CJ194" s="53"/>
    </row>
    <row r="195" ht="30" customHeight="1">
      <c r="CJ195" s="53"/>
    </row>
    <row r="196" ht="30" customHeight="1">
      <c r="CJ196" s="53"/>
    </row>
    <row r="197" ht="30" customHeight="1">
      <c r="CJ197" s="53"/>
    </row>
    <row r="198" ht="30" customHeight="1">
      <c r="CJ198" s="53"/>
    </row>
    <row r="199" ht="30" customHeight="1">
      <c r="CJ199" s="53"/>
    </row>
    <row r="200" ht="30" customHeight="1">
      <c r="CJ200" s="53"/>
    </row>
    <row r="201" ht="30" customHeight="1">
      <c r="CJ201" s="53"/>
    </row>
    <row r="202" ht="30" customHeight="1">
      <c r="CJ202" s="53"/>
    </row>
    <row r="203" ht="30" customHeight="1">
      <c r="CJ203" s="53"/>
    </row>
    <row r="204" ht="30" customHeight="1">
      <c r="CJ204" s="53"/>
    </row>
    <row r="205" ht="30" customHeight="1">
      <c r="CJ205" s="53"/>
    </row>
    <row r="206" ht="30" customHeight="1">
      <c r="CJ206" s="53"/>
    </row>
    <row r="207" ht="30" customHeight="1">
      <c r="CJ207" s="53"/>
    </row>
    <row r="208" ht="30" customHeight="1">
      <c r="CJ208" s="53"/>
    </row>
    <row r="209" ht="30" customHeight="1">
      <c r="CJ209" s="53"/>
    </row>
    <row r="210" ht="30" customHeight="1">
      <c r="CJ210" s="53"/>
    </row>
    <row r="211" ht="30" customHeight="1">
      <c r="CJ211" s="53"/>
    </row>
    <row r="212" ht="30" customHeight="1">
      <c r="CJ212" s="53"/>
    </row>
    <row r="213" ht="30" customHeight="1">
      <c r="CJ213" s="53"/>
    </row>
    <row r="214" ht="30" customHeight="1">
      <c r="CJ214" s="53"/>
    </row>
    <row r="215" ht="30" customHeight="1">
      <c r="CJ215" s="53"/>
    </row>
    <row r="216" ht="30" customHeight="1">
      <c r="CJ216" s="53"/>
    </row>
    <row r="217" ht="30" customHeight="1">
      <c r="CJ217" s="53"/>
    </row>
    <row r="218" ht="30" customHeight="1">
      <c r="CJ218" s="53"/>
    </row>
    <row r="219" ht="30" customHeight="1">
      <c r="CJ219" s="53"/>
    </row>
    <row r="220" ht="30" customHeight="1">
      <c r="CJ220" s="53"/>
    </row>
    <row r="221" ht="30" customHeight="1">
      <c r="CJ221" s="53"/>
    </row>
    <row r="222" ht="30" customHeight="1">
      <c r="CJ222" s="53"/>
    </row>
    <row r="223" ht="30" customHeight="1">
      <c r="CJ223" s="53"/>
    </row>
    <row r="224" ht="30" customHeight="1">
      <c r="CJ224" s="53"/>
    </row>
    <row r="225" ht="30" customHeight="1">
      <c r="CJ225" s="53"/>
    </row>
    <row r="226" ht="30" customHeight="1">
      <c r="CJ226" s="53"/>
    </row>
    <row r="227" ht="30" customHeight="1">
      <c r="CJ227" s="53"/>
    </row>
    <row r="228" ht="30" customHeight="1">
      <c r="CJ228" s="53"/>
    </row>
    <row r="229" ht="30" customHeight="1">
      <c r="CJ229" s="53"/>
    </row>
    <row r="230" ht="30" customHeight="1">
      <c r="CJ230" s="53"/>
    </row>
    <row r="231" ht="30" customHeight="1">
      <c r="CJ231" s="53"/>
    </row>
    <row r="232" ht="30" customHeight="1">
      <c r="CJ232" s="53"/>
    </row>
    <row r="233" ht="30" customHeight="1">
      <c r="CJ233" s="53"/>
    </row>
    <row r="234" ht="30" customHeight="1">
      <c r="CJ234" s="53"/>
    </row>
    <row r="235" ht="30" customHeight="1">
      <c r="CJ235" s="53"/>
    </row>
    <row r="236" ht="30" customHeight="1">
      <c r="CJ236" s="53"/>
    </row>
    <row r="237" ht="30" customHeight="1">
      <c r="CJ237" s="53"/>
    </row>
    <row r="238" ht="30" customHeight="1">
      <c r="CJ238" s="53"/>
    </row>
    <row r="239" ht="30" customHeight="1">
      <c r="CJ239" s="53"/>
    </row>
    <row r="240" ht="30" customHeight="1">
      <c r="CJ240" s="53"/>
    </row>
    <row r="241" ht="30" customHeight="1">
      <c r="CJ241" s="53"/>
    </row>
    <row r="242" ht="30" customHeight="1">
      <c r="CJ242" s="53"/>
    </row>
    <row r="243" ht="30" customHeight="1">
      <c r="CJ243" s="53"/>
    </row>
    <row r="244" ht="30" customHeight="1">
      <c r="CJ244" s="53"/>
    </row>
    <row r="245" ht="30" customHeight="1">
      <c r="CJ245" s="53"/>
    </row>
    <row r="246" ht="30" customHeight="1">
      <c r="CJ246" s="53"/>
    </row>
    <row r="247" ht="30" customHeight="1">
      <c r="CJ247" s="53"/>
    </row>
    <row r="248" ht="30" customHeight="1">
      <c r="CJ248" s="53"/>
    </row>
    <row r="249" ht="30" customHeight="1">
      <c r="CJ249" s="53"/>
    </row>
    <row r="250" ht="30" customHeight="1">
      <c r="CJ250" s="53"/>
    </row>
    <row r="251" ht="30" customHeight="1">
      <c r="CJ251" s="53"/>
    </row>
    <row r="252" ht="30" customHeight="1">
      <c r="CJ252" s="53"/>
    </row>
    <row r="253" ht="30" customHeight="1">
      <c r="CJ253" s="53"/>
    </row>
    <row r="254" ht="30" customHeight="1">
      <c r="CJ254" s="53"/>
    </row>
    <row r="255" ht="30" customHeight="1">
      <c r="CJ255" s="53"/>
    </row>
    <row r="256" ht="30" customHeight="1">
      <c r="CJ256" s="53"/>
    </row>
    <row r="257" ht="30" customHeight="1">
      <c r="CJ257" s="53"/>
    </row>
    <row r="258" ht="30" customHeight="1">
      <c r="CJ258" s="53"/>
    </row>
    <row r="259" ht="30" customHeight="1">
      <c r="CJ259" s="53"/>
    </row>
    <row r="260" ht="30" customHeight="1">
      <c r="CJ260" s="53"/>
    </row>
    <row r="261" ht="30" customHeight="1">
      <c r="CJ261" s="53"/>
    </row>
    <row r="262" ht="30" customHeight="1">
      <c r="CJ262" s="53"/>
    </row>
    <row r="263" ht="30" customHeight="1">
      <c r="CJ263" s="53"/>
    </row>
    <row r="264" ht="30" customHeight="1">
      <c r="CJ264" s="53"/>
    </row>
    <row r="265" ht="30" customHeight="1">
      <c r="CJ265" s="53"/>
    </row>
    <row r="266" ht="30" customHeight="1">
      <c r="CJ266" s="53"/>
    </row>
    <row r="267" ht="30" customHeight="1">
      <c r="CJ267" s="53"/>
    </row>
    <row r="268" ht="30" customHeight="1">
      <c r="CJ268" s="53"/>
    </row>
    <row r="269" ht="30" customHeight="1">
      <c r="CJ269" s="53"/>
    </row>
    <row r="270" ht="30" customHeight="1">
      <c r="CJ270" s="53"/>
    </row>
    <row r="271" ht="30" customHeight="1">
      <c r="CJ271" s="53"/>
    </row>
    <row r="272" ht="30" customHeight="1">
      <c r="CJ272" s="53"/>
    </row>
    <row r="273" ht="30" customHeight="1">
      <c r="CJ273" s="53"/>
    </row>
    <row r="274" ht="30" customHeight="1">
      <c r="CJ274" s="53"/>
    </row>
    <row r="275" ht="30" customHeight="1">
      <c r="CJ275" s="53"/>
    </row>
    <row r="276" ht="30" customHeight="1">
      <c r="CJ276" s="53"/>
    </row>
    <row r="277" ht="30" customHeight="1">
      <c r="CJ277" s="53"/>
    </row>
    <row r="278" ht="30" customHeight="1">
      <c r="CJ278" s="53"/>
    </row>
    <row r="279" ht="30" customHeight="1">
      <c r="CJ279" s="53"/>
    </row>
    <row r="280" ht="30" customHeight="1">
      <c r="CJ280" s="53"/>
    </row>
    <row r="281" ht="30" customHeight="1">
      <c r="CJ281" s="53"/>
    </row>
    <row r="282" ht="30" customHeight="1">
      <c r="CJ282" s="53"/>
    </row>
    <row r="283" ht="30" customHeight="1">
      <c r="CJ283" s="53"/>
    </row>
    <row r="284" ht="30" customHeight="1">
      <c r="CJ284" s="53"/>
    </row>
    <row r="285" ht="30" customHeight="1">
      <c r="CJ285" s="53"/>
    </row>
    <row r="286" ht="30" customHeight="1">
      <c r="CJ286" s="53"/>
    </row>
    <row r="287" ht="30" customHeight="1">
      <c r="CJ287" s="53"/>
    </row>
    <row r="288" ht="30" customHeight="1">
      <c r="CJ288" s="53"/>
    </row>
    <row r="289" ht="30" customHeight="1">
      <c r="CJ289" s="53"/>
    </row>
    <row r="290" ht="30" customHeight="1">
      <c r="CJ290" s="53"/>
    </row>
    <row r="291" ht="30" customHeight="1">
      <c r="CJ291" s="53"/>
    </row>
    <row r="292" ht="30" customHeight="1">
      <c r="CJ292" s="53"/>
    </row>
    <row r="293" ht="30" customHeight="1">
      <c r="CJ293" s="53"/>
    </row>
    <row r="294" ht="30" customHeight="1">
      <c r="CJ294" s="53"/>
    </row>
    <row r="295" ht="30" customHeight="1">
      <c r="CJ295" s="53"/>
    </row>
    <row r="296" ht="30" customHeight="1">
      <c r="CJ296" s="53"/>
    </row>
    <row r="297" ht="30" customHeight="1">
      <c r="CJ297" s="53"/>
    </row>
    <row r="298" ht="30" customHeight="1">
      <c r="CJ298" s="53"/>
    </row>
    <row r="299" ht="30" customHeight="1">
      <c r="CJ299" s="53"/>
    </row>
    <row r="300" ht="30" customHeight="1">
      <c r="CJ300" s="53"/>
    </row>
    <row r="301" ht="30" customHeight="1">
      <c r="CJ301" s="53"/>
    </row>
    <row r="302" ht="30" customHeight="1">
      <c r="CJ302" s="53"/>
    </row>
    <row r="303" ht="30" customHeight="1">
      <c r="CJ303" s="53"/>
    </row>
    <row r="304" ht="30" customHeight="1">
      <c r="CJ304" s="53"/>
    </row>
    <row r="305" ht="30" customHeight="1">
      <c r="CJ305" s="53"/>
    </row>
    <row r="306" ht="30" customHeight="1">
      <c r="CJ306" s="53"/>
    </row>
    <row r="307" ht="30" customHeight="1">
      <c r="CJ307" s="53"/>
    </row>
    <row r="308" ht="30" customHeight="1">
      <c r="CJ308" s="53"/>
    </row>
    <row r="309" ht="30" customHeight="1">
      <c r="CJ309" s="53"/>
    </row>
    <row r="310" ht="30" customHeight="1">
      <c r="CJ310" s="53"/>
    </row>
    <row r="311" ht="30" customHeight="1">
      <c r="CJ311" s="53"/>
    </row>
    <row r="312" ht="30" customHeight="1">
      <c r="CJ312" s="53"/>
    </row>
    <row r="313" ht="30" customHeight="1">
      <c r="CJ313" s="53"/>
    </row>
    <row r="314" ht="30" customHeight="1">
      <c r="CJ314" s="53"/>
    </row>
    <row r="315" ht="30" customHeight="1">
      <c r="CJ315" s="53"/>
    </row>
    <row r="316" ht="30" customHeight="1">
      <c r="CJ316" s="53"/>
    </row>
    <row r="317" ht="30" customHeight="1">
      <c r="CJ317" s="53"/>
    </row>
    <row r="318" ht="30" customHeight="1">
      <c r="CJ318" s="53"/>
    </row>
    <row r="319" ht="30" customHeight="1">
      <c r="CJ319" s="53"/>
    </row>
    <row r="320" ht="30" customHeight="1">
      <c r="CJ320" s="53"/>
    </row>
    <row r="321" ht="30" customHeight="1">
      <c r="CJ321" s="53"/>
    </row>
    <row r="322" ht="30" customHeight="1">
      <c r="CJ322" s="53"/>
    </row>
    <row r="323" ht="30" customHeight="1">
      <c r="CJ323" s="53"/>
    </row>
    <row r="324" ht="30" customHeight="1">
      <c r="CJ324" s="53"/>
    </row>
    <row r="325" ht="30" customHeight="1">
      <c r="CJ325" s="53"/>
    </row>
    <row r="326" ht="30" customHeight="1">
      <c r="CJ326" s="53"/>
    </row>
    <row r="327" ht="30" customHeight="1">
      <c r="CJ327" s="53"/>
    </row>
    <row r="328" ht="30" customHeight="1">
      <c r="CJ328" s="53"/>
    </row>
    <row r="329" ht="30" customHeight="1">
      <c r="CJ329" s="53"/>
    </row>
    <row r="330" ht="30" customHeight="1">
      <c r="CJ330" s="53"/>
    </row>
    <row r="331" ht="30" customHeight="1">
      <c r="CJ331" s="53"/>
    </row>
    <row r="332" ht="30" customHeight="1">
      <c r="CJ332" s="53"/>
    </row>
    <row r="333" ht="30" customHeight="1">
      <c r="CJ333" s="53"/>
    </row>
    <row r="334" ht="30" customHeight="1">
      <c r="CJ334" s="53"/>
    </row>
    <row r="335" ht="30" customHeight="1">
      <c r="CJ335" s="53"/>
    </row>
    <row r="336" ht="30" customHeight="1">
      <c r="CJ336" s="53"/>
    </row>
    <row r="337" ht="30" customHeight="1">
      <c r="CJ337" s="53"/>
    </row>
    <row r="338" ht="30" customHeight="1">
      <c r="CJ338" s="53"/>
    </row>
    <row r="339" ht="30" customHeight="1">
      <c r="CJ339" s="53"/>
    </row>
    <row r="340" ht="30" customHeight="1">
      <c r="CJ340" s="53"/>
    </row>
    <row r="341" ht="30" customHeight="1">
      <c r="CJ341" s="53"/>
    </row>
    <row r="342" ht="30" customHeight="1">
      <c r="CJ342" s="53"/>
    </row>
    <row r="343" ht="30" customHeight="1">
      <c r="CJ343" s="53"/>
    </row>
    <row r="344" ht="30" customHeight="1">
      <c r="CJ344" s="53"/>
    </row>
    <row r="345" ht="30" customHeight="1">
      <c r="CJ345" s="53"/>
    </row>
    <row r="346" ht="30" customHeight="1">
      <c r="CJ346" s="53"/>
    </row>
    <row r="347" ht="30" customHeight="1">
      <c r="CJ347" s="53"/>
    </row>
    <row r="348" ht="30" customHeight="1">
      <c r="CJ348" s="53"/>
    </row>
    <row r="349" ht="30" customHeight="1">
      <c r="CJ349" s="53"/>
    </row>
    <row r="350" ht="30" customHeight="1">
      <c r="CJ350" s="53"/>
    </row>
    <row r="351" ht="30" customHeight="1">
      <c r="CJ351" s="53"/>
    </row>
    <row r="352" ht="30" customHeight="1">
      <c r="CJ352" s="53"/>
    </row>
    <row r="353" ht="30" customHeight="1">
      <c r="CJ353" s="53"/>
    </row>
    <row r="354" ht="30" customHeight="1">
      <c r="CJ354" s="53"/>
    </row>
    <row r="355" ht="30" customHeight="1">
      <c r="CJ355" s="53"/>
    </row>
    <row r="356" ht="30" customHeight="1">
      <c r="CJ356" s="53"/>
    </row>
    <row r="357" ht="30" customHeight="1">
      <c r="CJ357" s="53"/>
    </row>
    <row r="358" ht="30" customHeight="1">
      <c r="CJ358" s="53"/>
    </row>
    <row r="359" ht="30" customHeight="1">
      <c r="CJ359" s="53"/>
    </row>
    <row r="360" ht="30" customHeight="1">
      <c r="CJ360" s="53"/>
    </row>
    <row r="361" ht="30" customHeight="1">
      <c r="CJ361" s="53"/>
    </row>
    <row r="362" ht="30" customHeight="1">
      <c r="CJ362" s="53"/>
    </row>
    <row r="363" ht="30" customHeight="1">
      <c r="CJ363" s="53"/>
    </row>
    <row r="364" ht="30" customHeight="1">
      <c r="CJ364" s="53"/>
    </row>
    <row r="365" ht="30" customHeight="1">
      <c r="CJ365" s="53"/>
    </row>
    <row r="366" ht="30" customHeight="1">
      <c r="CJ366" s="53"/>
    </row>
    <row r="367" ht="30" customHeight="1">
      <c r="CJ367" s="53"/>
    </row>
    <row r="368" ht="30" customHeight="1">
      <c r="CJ368" s="53"/>
    </row>
    <row r="369" ht="30" customHeight="1">
      <c r="CJ369" s="53"/>
    </row>
    <row r="370" ht="30" customHeight="1">
      <c r="CJ370" s="53"/>
    </row>
    <row r="371" ht="30" customHeight="1">
      <c r="CJ371" s="53"/>
    </row>
    <row r="372" ht="30" customHeight="1">
      <c r="CJ372" s="53"/>
    </row>
    <row r="373" ht="30" customHeight="1">
      <c r="CJ373" s="53"/>
    </row>
    <row r="374" ht="30" customHeight="1">
      <c r="CJ374" s="53"/>
    </row>
    <row r="375" ht="30" customHeight="1">
      <c r="CJ375" s="53"/>
    </row>
    <row r="376" ht="30" customHeight="1">
      <c r="CJ376" s="53"/>
    </row>
    <row r="377" ht="30" customHeight="1">
      <c r="CJ377" s="53"/>
    </row>
    <row r="378" ht="30" customHeight="1">
      <c r="CJ378" s="53"/>
    </row>
    <row r="379" ht="30" customHeight="1">
      <c r="CJ379" s="53"/>
    </row>
    <row r="380" ht="30" customHeight="1">
      <c r="CJ380" s="53"/>
    </row>
    <row r="381" ht="30" customHeight="1">
      <c r="CJ381" s="53"/>
    </row>
    <row r="382" ht="30" customHeight="1">
      <c r="CJ382" s="53"/>
    </row>
    <row r="383" ht="30" customHeight="1">
      <c r="CJ383" s="53"/>
    </row>
    <row r="384" ht="30" customHeight="1">
      <c r="CJ384" s="53"/>
    </row>
    <row r="385" ht="30" customHeight="1">
      <c r="CJ385" s="53"/>
    </row>
    <row r="386" ht="30" customHeight="1">
      <c r="CJ386" s="53"/>
    </row>
    <row r="387" ht="30" customHeight="1">
      <c r="CJ387" s="53"/>
    </row>
    <row r="388" ht="30" customHeight="1">
      <c r="CJ388" s="53"/>
    </row>
    <row r="389" ht="30" customHeight="1">
      <c r="CJ389" s="53"/>
    </row>
    <row r="390" ht="30" customHeight="1">
      <c r="CJ390" s="53"/>
    </row>
    <row r="391" ht="30" customHeight="1">
      <c r="CJ391" s="53"/>
    </row>
    <row r="392" ht="30" customHeight="1">
      <c r="CJ392" s="53"/>
    </row>
    <row r="393" ht="30" customHeight="1">
      <c r="CJ393" s="53"/>
    </row>
    <row r="394" ht="30" customHeight="1">
      <c r="CJ394" s="53"/>
    </row>
    <row r="395" ht="30" customHeight="1">
      <c r="CJ395" s="53"/>
    </row>
    <row r="396" ht="30" customHeight="1">
      <c r="CJ396" s="53"/>
    </row>
    <row r="397" ht="30" customHeight="1">
      <c r="CJ397" s="53"/>
    </row>
    <row r="398" ht="30" customHeight="1">
      <c r="CJ398" s="53"/>
    </row>
    <row r="399" ht="30" customHeight="1">
      <c r="CJ399" s="53"/>
    </row>
    <row r="400" ht="30" customHeight="1">
      <c r="CJ400" s="53"/>
    </row>
    <row r="401" ht="30" customHeight="1">
      <c r="CJ401" s="53"/>
    </row>
    <row r="402" ht="30" customHeight="1">
      <c r="CJ402" s="53"/>
    </row>
    <row r="403" ht="30" customHeight="1">
      <c r="CJ403" s="53"/>
    </row>
    <row r="404" ht="30" customHeight="1">
      <c r="CJ404" s="53"/>
    </row>
    <row r="405" ht="30" customHeight="1">
      <c r="CJ405" s="53"/>
    </row>
    <row r="406" ht="30" customHeight="1">
      <c r="CJ406" s="53"/>
    </row>
    <row r="407" ht="30" customHeight="1">
      <c r="CJ407" s="53"/>
    </row>
    <row r="408" ht="30" customHeight="1">
      <c r="CJ408" s="53"/>
    </row>
    <row r="409" ht="30" customHeight="1">
      <c r="CJ409" s="53"/>
    </row>
    <row r="410" ht="30" customHeight="1">
      <c r="CJ410" s="53"/>
    </row>
    <row r="411" ht="30" customHeight="1">
      <c r="CJ411" s="53"/>
    </row>
    <row r="412" ht="30" customHeight="1">
      <c r="CJ412" s="53"/>
    </row>
    <row r="413" ht="30" customHeight="1">
      <c r="CJ413" s="53"/>
    </row>
    <row r="414" ht="30" customHeight="1">
      <c r="CJ414" s="53"/>
    </row>
    <row r="415" ht="30" customHeight="1">
      <c r="CJ415" s="53"/>
    </row>
    <row r="416" ht="30" customHeight="1">
      <c r="CJ416" s="53"/>
    </row>
    <row r="417" ht="30" customHeight="1">
      <c r="CJ417" s="53"/>
    </row>
    <row r="418" ht="30" customHeight="1">
      <c r="CJ418" s="53"/>
    </row>
    <row r="419" ht="30" customHeight="1">
      <c r="CJ419" s="53"/>
    </row>
    <row r="420" ht="30" customHeight="1">
      <c r="CJ420" s="53"/>
    </row>
    <row r="421" ht="30" customHeight="1">
      <c r="CJ421" s="53"/>
    </row>
    <row r="422" ht="30" customHeight="1">
      <c r="CJ422" s="53"/>
    </row>
    <row r="423" ht="30" customHeight="1">
      <c r="CJ423" s="53"/>
    </row>
    <row r="424" ht="30" customHeight="1">
      <c r="CJ424" s="53"/>
    </row>
    <row r="425" ht="30" customHeight="1">
      <c r="CJ425" s="53"/>
    </row>
    <row r="426" ht="30" customHeight="1">
      <c r="CJ426" s="53"/>
    </row>
    <row r="427" ht="30" customHeight="1">
      <c r="CJ427" s="53"/>
    </row>
    <row r="428" ht="30" customHeight="1">
      <c r="CJ428" s="53"/>
    </row>
    <row r="429" ht="30" customHeight="1">
      <c r="CJ429" s="53"/>
    </row>
    <row r="430" ht="30" customHeight="1">
      <c r="CJ430" s="53"/>
    </row>
    <row r="431" ht="30" customHeight="1">
      <c r="CJ431" s="53"/>
    </row>
    <row r="432" ht="30" customHeight="1">
      <c r="CJ432" s="53"/>
    </row>
    <row r="433" ht="30" customHeight="1">
      <c r="CJ433" s="53"/>
    </row>
    <row r="434" ht="30" customHeight="1">
      <c r="CJ434" s="53"/>
    </row>
    <row r="435" ht="30" customHeight="1">
      <c r="CJ435" s="53"/>
    </row>
    <row r="436" ht="30" customHeight="1">
      <c r="CJ436" s="53"/>
    </row>
    <row r="437" ht="30" customHeight="1">
      <c r="CJ437" s="53"/>
    </row>
    <row r="438" ht="30" customHeight="1">
      <c r="CJ438" s="53"/>
    </row>
    <row r="439" ht="30" customHeight="1">
      <c r="CJ439" s="53"/>
    </row>
    <row r="440" ht="30" customHeight="1">
      <c r="CJ440" s="53"/>
    </row>
    <row r="441" ht="30" customHeight="1">
      <c r="CJ441" s="53"/>
    </row>
    <row r="442" ht="30" customHeight="1">
      <c r="CJ442" s="53"/>
    </row>
    <row r="443" ht="30" customHeight="1">
      <c r="CJ443" s="53"/>
    </row>
    <row r="444" ht="30" customHeight="1">
      <c r="CJ444" s="53"/>
    </row>
    <row r="445" ht="30" customHeight="1">
      <c r="CJ445" s="53"/>
    </row>
    <row r="446" ht="30" customHeight="1">
      <c r="CJ446" s="53"/>
    </row>
    <row r="447" ht="30" customHeight="1">
      <c r="CJ447" s="53"/>
    </row>
    <row r="448" ht="30" customHeight="1">
      <c r="CJ448" s="53"/>
    </row>
    <row r="449" ht="30" customHeight="1">
      <c r="CJ449" s="53"/>
    </row>
    <row r="450" ht="30" customHeight="1">
      <c r="CJ450" s="53"/>
    </row>
    <row r="451" ht="30" customHeight="1">
      <c r="CJ451" s="53"/>
    </row>
    <row r="452" ht="30" customHeight="1">
      <c r="CJ452" s="53"/>
    </row>
    <row r="453" ht="30" customHeight="1">
      <c r="CJ453" s="53"/>
    </row>
    <row r="454" ht="30" customHeight="1">
      <c r="CJ454" s="53"/>
    </row>
    <row r="455" ht="30" customHeight="1">
      <c r="CJ455" s="53"/>
    </row>
    <row r="456" ht="30" customHeight="1">
      <c r="CJ456" s="53"/>
    </row>
    <row r="457" ht="30" customHeight="1">
      <c r="CJ457" s="53"/>
    </row>
    <row r="458" ht="30" customHeight="1">
      <c r="CJ458" s="53"/>
    </row>
    <row r="459" ht="30" customHeight="1">
      <c r="CJ459" s="53"/>
    </row>
    <row r="460" ht="30" customHeight="1">
      <c r="CJ460" s="53"/>
    </row>
    <row r="461" ht="30" customHeight="1">
      <c r="CJ461" s="53"/>
    </row>
    <row r="462" ht="30" customHeight="1">
      <c r="CJ462" s="53"/>
    </row>
    <row r="463" ht="30" customHeight="1">
      <c r="CJ463" s="53"/>
    </row>
    <row r="464" ht="30" customHeight="1">
      <c r="CJ464" s="53"/>
    </row>
    <row r="465" ht="30" customHeight="1">
      <c r="CJ465" s="53"/>
    </row>
    <row r="466" ht="30" customHeight="1">
      <c r="CJ466" s="53"/>
    </row>
    <row r="467" ht="30" customHeight="1">
      <c r="CJ467" s="53"/>
    </row>
    <row r="468" ht="30" customHeight="1">
      <c r="CJ468" s="53"/>
    </row>
    <row r="469" ht="30" customHeight="1">
      <c r="CJ469" s="53"/>
    </row>
    <row r="470" ht="30" customHeight="1">
      <c r="CJ470" s="53"/>
    </row>
    <row r="471" ht="30" customHeight="1">
      <c r="CJ471" s="53"/>
    </row>
    <row r="472" ht="30" customHeight="1">
      <c r="CJ472" s="53"/>
    </row>
    <row r="473" ht="30" customHeight="1">
      <c r="CJ473" s="53"/>
    </row>
    <row r="474" ht="30" customHeight="1">
      <c r="CJ474" s="53"/>
    </row>
    <row r="475" ht="30" customHeight="1">
      <c r="CJ475" s="53"/>
    </row>
    <row r="476" ht="30" customHeight="1">
      <c r="CJ476" s="53"/>
    </row>
    <row r="477" ht="30" customHeight="1">
      <c r="CJ477" s="53"/>
    </row>
    <row r="478" ht="30" customHeight="1">
      <c r="CJ478" s="53"/>
    </row>
    <row r="479" ht="30" customHeight="1">
      <c r="CJ479" s="53"/>
    </row>
    <row r="480" ht="30" customHeight="1">
      <c r="CJ480" s="53"/>
    </row>
    <row r="481" ht="30" customHeight="1">
      <c r="CJ481" s="53"/>
    </row>
    <row r="482" ht="30" customHeight="1">
      <c r="CJ482" s="53"/>
    </row>
    <row r="483" ht="30" customHeight="1">
      <c r="CJ483" s="53"/>
    </row>
    <row r="484" ht="30" customHeight="1">
      <c r="CJ484" s="53"/>
    </row>
    <row r="485" ht="30" customHeight="1">
      <c r="CJ485" s="53"/>
    </row>
    <row r="486" ht="30" customHeight="1">
      <c r="CJ486" s="53"/>
    </row>
    <row r="487" ht="30" customHeight="1">
      <c r="CJ487" s="53"/>
    </row>
    <row r="488" ht="30" customHeight="1">
      <c r="CJ488" s="53"/>
    </row>
    <row r="489" ht="30" customHeight="1">
      <c r="CJ489" s="53"/>
    </row>
    <row r="490" ht="30" customHeight="1">
      <c r="CJ490" s="53"/>
    </row>
    <row r="491" ht="30" customHeight="1">
      <c r="CJ491" s="53"/>
    </row>
    <row r="492" ht="30" customHeight="1">
      <c r="CJ492" s="53"/>
    </row>
    <row r="493" ht="30" customHeight="1">
      <c r="CJ493" s="53"/>
    </row>
    <row r="494" ht="30" customHeight="1">
      <c r="CJ494" s="53"/>
    </row>
    <row r="495" ht="30" customHeight="1">
      <c r="CJ495" s="53"/>
    </row>
    <row r="496" ht="30" customHeight="1">
      <c r="CJ496" s="53"/>
    </row>
    <row r="497" ht="30" customHeight="1">
      <c r="CJ497" s="53"/>
    </row>
    <row r="498" ht="30" customHeight="1">
      <c r="CJ498" s="53"/>
    </row>
    <row r="499" ht="30" customHeight="1">
      <c r="CJ499" s="53"/>
    </row>
    <row r="500" ht="30" customHeight="1">
      <c r="CJ500" s="53"/>
    </row>
    <row r="501" ht="30" customHeight="1">
      <c r="CJ501" s="53"/>
    </row>
    <row r="502" ht="30" customHeight="1">
      <c r="CJ502" s="53"/>
    </row>
    <row r="503" ht="30" customHeight="1">
      <c r="CJ503" s="53"/>
    </row>
    <row r="504" ht="30" customHeight="1">
      <c r="CJ504" s="53"/>
    </row>
    <row r="505" ht="30" customHeight="1">
      <c r="CJ505" s="53"/>
    </row>
    <row r="506" ht="30" customHeight="1">
      <c r="CJ506" s="53"/>
    </row>
    <row r="507" ht="30" customHeight="1">
      <c r="CJ507" s="53"/>
    </row>
    <row r="508" ht="30" customHeight="1">
      <c r="CJ508" s="53"/>
    </row>
    <row r="509" ht="30" customHeight="1">
      <c r="CJ509" s="53"/>
    </row>
    <row r="510" ht="30" customHeight="1">
      <c r="CJ510" s="53"/>
    </row>
    <row r="511" ht="30" customHeight="1">
      <c r="CJ511" s="53"/>
    </row>
    <row r="512" ht="30" customHeight="1">
      <c r="CJ512" s="53"/>
    </row>
    <row r="513" ht="30" customHeight="1">
      <c r="CJ513" s="53"/>
    </row>
    <row r="514" ht="30" customHeight="1">
      <c r="CJ514" s="53"/>
    </row>
    <row r="515" ht="30" customHeight="1">
      <c r="CJ515" s="53"/>
    </row>
    <row r="516" ht="30" customHeight="1">
      <c r="CJ516" s="53"/>
    </row>
    <row r="517" ht="30" customHeight="1">
      <c r="CJ517" s="53"/>
    </row>
    <row r="518" ht="30" customHeight="1">
      <c r="CJ518" s="53"/>
    </row>
    <row r="519" ht="30" customHeight="1">
      <c r="CJ519" s="53"/>
    </row>
    <row r="520" ht="30" customHeight="1">
      <c r="CJ520" s="53"/>
    </row>
    <row r="521" ht="30" customHeight="1">
      <c r="CJ521" s="53"/>
    </row>
    <row r="522" ht="30" customHeight="1">
      <c r="CJ522" s="53"/>
    </row>
    <row r="523" ht="30" customHeight="1">
      <c r="CJ523" s="53"/>
    </row>
    <row r="524" ht="30" customHeight="1">
      <c r="CJ524" s="53"/>
    </row>
    <row r="525" ht="30" customHeight="1">
      <c r="CJ525" s="53"/>
    </row>
    <row r="526" ht="30" customHeight="1">
      <c r="CJ526" s="53"/>
    </row>
    <row r="527" ht="30" customHeight="1">
      <c r="CJ527" s="53"/>
    </row>
    <row r="528" ht="30" customHeight="1">
      <c r="CJ528" s="53"/>
    </row>
    <row r="529" ht="30" customHeight="1">
      <c r="CJ529" s="53"/>
    </row>
    <row r="530" ht="30" customHeight="1">
      <c r="CJ530" s="53"/>
    </row>
    <row r="531" ht="30" customHeight="1">
      <c r="CJ531" s="53"/>
    </row>
    <row r="532" ht="30" customHeight="1">
      <c r="CJ532" s="53"/>
    </row>
    <row r="533" ht="30" customHeight="1">
      <c r="CJ533" s="53"/>
    </row>
    <row r="534" ht="30" customHeight="1">
      <c r="CJ534" s="53"/>
    </row>
    <row r="535" ht="30" customHeight="1">
      <c r="CJ535" s="53"/>
    </row>
    <row r="536" ht="30" customHeight="1">
      <c r="CJ536" s="53"/>
    </row>
    <row r="537" ht="30" customHeight="1">
      <c r="CJ537" s="53"/>
    </row>
    <row r="538" ht="30" customHeight="1">
      <c r="CJ538" s="53"/>
    </row>
    <row r="539" ht="30" customHeight="1">
      <c r="CJ539" s="53"/>
    </row>
    <row r="540" ht="30" customHeight="1">
      <c r="CJ540" s="53"/>
    </row>
    <row r="541" ht="30" customHeight="1">
      <c r="CJ541" s="53"/>
    </row>
    <row r="542" ht="30" customHeight="1">
      <c r="CJ542" s="53"/>
    </row>
    <row r="543" ht="30" customHeight="1">
      <c r="CJ543" s="53"/>
    </row>
    <row r="544" ht="30" customHeight="1">
      <c r="CJ544" s="53"/>
    </row>
    <row r="545" ht="30" customHeight="1">
      <c r="CJ545" s="53"/>
    </row>
    <row r="546" ht="30" customHeight="1">
      <c r="CJ546" s="53"/>
    </row>
    <row r="547" ht="30" customHeight="1">
      <c r="CJ547" s="53"/>
    </row>
    <row r="548" ht="30" customHeight="1">
      <c r="CJ548" s="53"/>
    </row>
    <row r="549" ht="30" customHeight="1">
      <c r="CJ549" s="53"/>
    </row>
    <row r="550" ht="30" customHeight="1">
      <c r="CJ550" s="53"/>
    </row>
    <row r="551" ht="30" customHeight="1">
      <c r="CJ551" s="53"/>
    </row>
    <row r="552" ht="30" customHeight="1">
      <c r="CJ552" s="53"/>
    </row>
    <row r="553" ht="30" customHeight="1">
      <c r="CJ553" s="53"/>
    </row>
    <row r="554" ht="30" customHeight="1">
      <c r="CJ554" s="53"/>
    </row>
    <row r="555" ht="30" customHeight="1">
      <c r="CJ555" s="53"/>
    </row>
    <row r="556" ht="30" customHeight="1">
      <c r="CJ556" s="53"/>
    </row>
    <row r="557" ht="30" customHeight="1">
      <c r="CJ557" s="53"/>
    </row>
    <row r="558" ht="30" customHeight="1">
      <c r="CJ558" s="53"/>
    </row>
    <row r="559" ht="30" customHeight="1">
      <c r="CJ559" s="53"/>
    </row>
    <row r="560" ht="30" customHeight="1">
      <c r="CJ560" s="53"/>
    </row>
    <row r="561" ht="30" customHeight="1">
      <c r="CJ561" s="53"/>
    </row>
    <row r="562" ht="30" customHeight="1">
      <c r="CJ562" s="53"/>
    </row>
    <row r="563" ht="30" customHeight="1">
      <c r="CJ563" s="53"/>
    </row>
    <row r="564" ht="30" customHeight="1">
      <c r="CJ564" s="53"/>
    </row>
    <row r="565" ht="30" customHeight="1">
      <c r="CJ565" s="53"/>
    </row>
    <row r="566" ht="30" customHeight="1">
      <c r="CJ566" s="53"/>
    </row>
    <row r="567" ht="30" customHeight="1">
      <c r="CJ567" s="53"/>
    </row>
    <row r="568" ht="30" customHeight="1">
      <c r="CJ568" s="53"/>
    </row>
    <row r="569" ht="30" customHeight="1">
      <c r="CJ569" s="53"/>
    </row>
    <row r="570" ht="30" customHeight="1">
      <c r="CJ570" s="53"/>
    </row>
    <row r="571" ht="30" customHeight="1">
      <c r="CJ571" s="53"/>
    </row>
    <row r="572" ht="30" customHeight="1">
      <c r="CJ572" s="53"/>
    </row>
    <row r="573" ht="30" customHeight="1">
      <c r="CJ573" s="53"/>
    </row>
    <row r="574" ht="30" customHeight="1">
      <c r="CJ574" s="53"/>
    </row>
    <row r="575" ht="30" customHeight="1">
      <c r="CJ575" s="53"/>
    </row>
    <row r="576" ht="30" customHeight="1">
      <c r="CJ576" s="53"/>
    </row>
    <row r="577" ht="30" customHeight="1">
      <c r="CJ577" s="53"/>
    </row>
    <row r="578" ht="30" customHeight="1">
      <c r="CJ578" s="53"/>
    </row>
    <row r="579" ht="30" customHeight="1">
      <c r="CJ579" s="53"/>
    </row>
    <row r="580" ht="30" customHeight="1">
      <c r="CJ580" s="53"/>
    </row>
    <row r="581" ht="30" customHeight="1">
      <c r="CJ581" s="53"/>
    </row>
    <row r="582" ht="30" customHeight="1">
      <c r="CJ582" s="53"/>
    </row>
    <row r="583" ht="30" customHeight="1">
      <c r="CJ583" s="53"/>
    </row>
    <row r="584" ht="30" customHeight="1">
      <c r="CJ584" s="53"/>
    </row>
    <row r="585" ht="30" customHeight="1">
      <c r="CJ585" s="53"/>
    </row>
    <row r="586" ht="30" customHeight="1">
      <c r="CJ586" s="53"/>
    </row>
    <row r="587" ht="30" customHeight="1">
      <c r="CJ587" s="53"/>
    </row>
    <row r="588" ht="30" customHeight="1">
      <c r="CJ588" s="53"/>
    </row>
    <row r="589" ht="30" customHeight="1">
      <c r="CJ589" s="53"/>
    </row>
    <row r="590" ht="30" customHeight="1">
      <c r="CJ590" s="53"/>
    </row>
    <row r="591" ht="30" customHeight="1">
      <c r="CJ591" s="53"/>
    </row>
    <row r="592" ht="30" customHeight="1">
      <c r="CJ592" s="53"/>
    </row>
    <row r="593" ht="30" customHeight="1">
      <c r="CJ593" s="53"/>
    </row>
    <row r="594" ht="30" customHeight="1">
      <c r="CJ594" s="53"/>
    </row>
    <row r="595" ht="30" customHeight="1">
      <c r="CJ595" s="53"/>
    </row>
    <row r="596" ht="30" customHeight="1">
      <c r="CJ596" s="53"/>
    </row>
    <row r="597" ht="30" customHeight="1">
      <c r="CJ597" s="53"/>
    </row>
    <row r="598" ht="30" customHeight="1">
      <c r="CJ598" s="53"/>
    </row>
    <row r="599" ht="30" customHeight="1">
      <c r="CJ599" s="53"/>
    </row>
    <row r="600" ht="30" customHeight="1">
      <c r="CJ600" s="53"/>
    </row>
    <row r="601" ht="30" customHeight="1">
      <c r="CJ601" s="53"/>
    </row>
    <row r="602" ht="30" customHeight="1">
      <c r="CJ602" s="53"/>
    </row>
    <row r="603" ht="30" customHeight="1">
      <c r="CJ603" s="53"/>
    </row>
    <row r="604" ht="30" customHeight="1">
      <c r="CJ604" s="53"/>
    </row>
    <row r="605" ht="30" customHeight="1">
      <c r="CJ605" s="53"/>
    </row>
    <row r="606" ht="30" customHeight="1">
      <c r="CJ606" s="53"/>
    </row>
    <row r="607" ht="30" customHeight="1">
      <c r="CJ607" s="53"/>
    </row>
    <row r="608" ht="30" customHeight="1">
      <c r="CJ608" s="53"/>
    </row>
    <row r="609" ht="30" customHeight="1">
      <c r="CJ609" s="53"/>
    </row>
    <row r="610" ht="30" customHeight="1">
      <c r="CJ610" s="53"/>
    </row>
    <row r="611" ht="30" customHeight="1">
      <c r="CJ611" s="53"/>
    </row>
    <row r="612" ht="30" customHeight="1">
      <c r="CJ612" s="53"/>
    </row>
    <row r="613" ht="30" customHeight="1">
      <c r="CJ613" s="53"/>
    </row>
    <row r="614" ht="30" customHeight="1">
      <c r="CJ614" s="53"/>
    </row>
    <row r="615" ht="30" customHeight="1">
      <c r="CJ615" s="53"/>
    </row>
    <row r="616" ht="30" customHeight="1">
      <c r="CJ616" s="53"/>
    </row>
    <row r="617" ht="30" customHeight="1">
      <c r="CJ617" s="53"/>
    </row>
    <row r="618" ht="30" customHeight="1">
      <c r="CJ618" s="53"/>
    </row>
    <row r="619" ht="30" customHeight="1">
      <c r="CJ619" s="53"/>
    </row>
    <row r="620" ht="30" customHeight="1">
      <c r="CJ620" s="53"/>
    </row>
    <row r="621" ht="30" customHeight="1">
      <c r="CJ621" s="53"/>
    </row>
    <row r="622" ht="30" customHeight="1">
      <c r="CJ622" s="53"/>
    </row>
    <row r="623" ht="30" customHeight="1">
      <c r="CJ623" s="53"/>
    </row>
    <row r="624" ht="30" customHeight="1">
      <c r="CJ624" s="53"/>
    </row>
    <row r="625" ht="30" customHeight="1">
      <c r="CJ625" s="53"/>
    </row>
    <row r="626" ht="30" customHeight="1">
      <c r="CJ626" s="53"/>
    </row>
    <row r="627" ht="30" customHeight="1">
      <c r="CJ627" s="53"/>
    </row>
    <row r="628" ht="30" customHeight="1">
      <c r="CJ628" s="53"/>
    </row>
    <row r="629" ht="30" customHeight="1">
      <c r="CJ629" s="53"/>
    </row>
    <row r="630" ht="30" customHeight="1">
      <c r="CJ630" s="53"/>
    </row>
    <row r="631" ht="30" customHeight="1">
      <c r="CJ631" s="53"/>
    </row>
    <row r="632" ht="30" customHeight="1">
      <c r="CJ632" s="53"/>
    </row>
    <row r="633" ht="30" customHeight="1">
      <c r="CJ633" s="53"/>
    </row>
    <row r="634" ht="30" customHeight="1">
      <c r="CJ634" s="53"/>
    </row>
    <row r="635" ht="30" customHeight="1">
      <c r="CJ635" s="53"/>
    </row>
    <row r="636" ht="30" customHeight="1">
      <c r="CJ636" s="53"/>
    </row>
    <row r="637" ht="30" customHeight="1">
      <c r="CJ637" s="53"/>
    </row>
    <row r="638" ht="30" customHeight="1">
      <c r="CJ638" s="53"/>
    </row>
    <row r="639" ht="30" customHeight="1">
      <c r="CJ639" s="53"/>
    </row>
    <row r="640" ht="30" customHeight="1">
      <c r="CJ640" s="53"/>
    </row>
    <row r="641" ht="30" customHeight="1">
      <c r="CJ641" s="53"/>
    </row>
    <row r="642" ht="30" customHeight="1">
      <c r="CJ642" s="53"/>
    </row>
    <row r="643" ht="30" customHeight="1">
      <c r="CJ643" s="53"/>
    </row>
    <row r="644" ht="30" customHeight="1">
      <c r="CJ644" s="53"/>
    </row>
    <row r="645" ht="30" customHeight="1">
      <c r="CJ645" s="53"/>
    </row>
    <row r="646" ht="30" customHeight="1">
      <c r="CJ646" s="53"/>
    </row>
    <row r="647" ht="30" customHeight="1">
      <c r="CJ647" s="53"/>
    </row>
    <row r="648" ht="30" customHeight="1">
      <c r="CJ648" s="53"/>
    </row>
    <row r="649" ht="30" customHeight="1">
      <c r="CJ649" s="53"/>
    </row>
    <row r="650" ht="30" customHeight="1">
      <c r="CJ650" s="53"/>
    </row>
    <row r="651" ht="30" customHeight="1">
      <c r="CJ651" s="53"/>
    </row>
    <row r="652" ht="30" customHeight="1">
      <c r="CJ652" s="53"/>
    </row>
    <row r="653" ht="30" customHeight="1">
      <c r="CJ653" s="53"/>
    </row>
    <row r="654" ht="30" customHeight="1">
      <c r="CJ654" s="53"/>
    </row>
    <row r="655" ht="30" customHeight="1">
      <c r="CJ655" s="53"/>
    </row>
    <row r="656" ht="30" customHeight="1">
      <c r="CJ656" s="53"/>
    </row>
    <row r="657" ht="30" customHeight="1">
      <c r="CJ657" s="53"/>
    </row>
    <row r="658" ht="30" customHeight="1">
      <c r="CJ658" s="53"/>
    </row>
    <row r="659" ht="30" customHeight="1">
      <c r="CJ659" s="53"/>
    </row>
    <row r="660" ht="30" customHeight="1">
      <c r="CJ660" s="53"/>
    </row>
    <row r="661" ht="30" customHeight="1">
      <c r="CJ661" s="53"/>
    </row>
    <row r="662" ht="30" customHeight="1">
      <c r="CJ662" s="53"/>
    </row>
    <row r="663" ht="30" customHeight="1">
      <c r="CJ663" s="53"/>
    </row>
    <row r="664" ht="30" customHeight="1">
      <c r="CJ664" s="53"/>
    </row>
    <row r="665" ht="30" customHeight="1">
      <c r="CJ665" s="53"/>
    </row>
    <row r="666" ht="30" customHeight="1">
      <c r="CJ666" s="53"/>
    </row>
    <row r="667" ht="30" customHeight="1">
      <c r="CJ667" s="53"/>
    </row>
    <row r="668" ht="30" customHeight="1">
      <c r="CJ668" s="53"/>
    </row>
    <row r="669" ht="30" customHeight="1">
      <c r="CJ669" s="53"/>
    </row>
    <row r="670" ht="30" customHeight="1">
      <c r="CJ670" s="53"/>
    </row>
    <row r="671" ht="30" customHeight="1">
      <c r="CJ671" s="53"/>
    </row>
    <row r="672" ht="30" customHeight="1">
      <c r="CJ672" s="53"/>
    </row>
    <row r="673" ht="30" customHeight="1">
      <c r="CJ673" s="53"/>
    </row>
    <row r="674" ht="30" customHeight="1">
      <c r="CJ674" s="53"/>
    </row>
    <row r="675" ht="30" customHeight="1">
      <c r="CJ675" s="53"/>
    </row>
    <row r="676" ht="30" customHeight="1">
      <c r="CJ676" s="53"/>
    </row>
    <row r="677" ht="30" customHeight="1">
      <c r="CJ677" s="53"/>
    </row>
    <row r="678" ht="30" customHeight="1">
      <c r="CJ678" s="53"/>
    </row>
    <row r="679" ht="30" customHeight="1">
      <c r="CJ679" s="53"/>
    </row>
    <row r="680" ht="30" customHeight="1">
      <c r="CJ680" s="53"/>
    </row>
    <row r="681" ht="30" customHeight="1">
      <c r="CJ681" s="53"/>
    </row>
    <row r="682" ht="30" customHeight="1">
      <c r="CJ682" s="53"/>
    </row>
    <row r="683" ht="30" customHeight="1">
      <c r="CJ683" s="53"/>
    </row>
    <row r="684" ht="30" customHeight="1">
      <c r="CJ684" s="53"/>
    </row>
    <row r="685" ht="30" customHeight="1">
      <c r="CJ685" s="53"/>
    </row>
    <row r="686" ht="30" customHeight="1">
      <c r="CJ686" s="53"/>
    </row>
    <row r="687" ht="30" customHeight="1">
      <c r="CJ687" s="53"/>
    </row>
    <row r="688" ht="30" customHeight="1">
      <c r="CJ688" s="53"/>
    </row>
    <row r="689" ht="30" customHeight="1">
      <c r="CJ689" s="53"/>
    </row>
    <row r="690" ht="30" customHeight="1">
      <c r="CJ690" s="53"/>
    </row>
    <row r="691" ht="30" customHeight="1">
      <c r="CJ691" s="53"/>
    </row>
    <row r="692" ht="30" customHeight="1">
      <c r="CJ692" s="53"/>
    </row>
    <row r="693" ht="30" customHeight="1">
      <c r="CJ693" s="53"/>
    </row>
    <row r="694" ht="30" customHeight="1">
      <c r="CJ694" s="53"/>
    </row>
    <row r="695" ht="30" customHeight="1">
      <c r="CJ695" s="53"/>
    </row>
    <row r="696" ht="30" customHeight="1">
      <c r="CJ696" s="53"/>
    </row>
    <row r="697" ht="30" customHeight="1">
      <c r="CJ697" s="53"/>
    </row>
    <row r="698" ht="30" customHeight="1">
      <c r="CJ698" s="53"/>
    </row>
    <row r="699" ht="30" customHeight="1">
      <c r="CJ699" s="53"/>
    </row>
    <row r="700" ht="30" customHeight="1">
      <c r="CJ700" s="53"/>
    </row>
    <row r="701" ht="30" customHeight="1">
      <c r="CJ701" s="53"/>
    </row>
    <row r="702" ht="30" customHeight="1">
      <c r="CJ702" s="53"/>
    </row>
    <row r="703" ht="30" customHeight="1">
      <c r="CJ703" s="53"/>
    </row>
    <row r="704" ht="30" customHeight="1">
      <c r="CJ704" s="53"/>
    </row>
    <row r="705" ht="30" customHeight="1">
      <c r="CJ705" s="53"/>
    </row>
    <row r="706" ht="30" customHeight="1">
      <c r="CJ706" s="53"/>
    </row>
    <row r="707" ht="30" customHeight="1">
      <c r="CJ707" s="53"/>
    </row>
    <row r="708" ht="30" customHeight="1">
      <c r="CJ708" s="53"/>
    </row>
    <row r="709" ht="30" customHeight="1">
      <c r="CJ709" s="53"/>
    </row>
    <row r="710" ht="30" customHeight="1">
      <c r="CJ710" s="53"/>
    </row>
    <row r="711" ht="30" customHeight="1">
      <c r="CJ711" s="53"/>
    </row>
    <row r="712" ht="30" customHeight="1">
      <c r="CJ712" s="53"/>
    </row>
    <row r="713" ht="30" customHeight="1">
      <c r="CJ713" s="53"/>
    </row>
    <row r="714" ht="30" customHeight="1">
      <c r="CJ714" s="53"/>
    </row>
    <row r="715" ht="30" customHeight="1">
      <c r="CJ715" s="53"/>
    </row>
    <row r="716" ht="30" customHeight="1">
      <c r="CJ716" s="53"/>
    </row>
    <row r="717" ht="30" customHeight="1">
      <c r="CJ717" s="53"/>
    </row>
    <row r="718" ht="30" customHeight="1">
      <c r="CJ718" s="53"/>
    </row>
    <row r="719" ht="30" customHeight="1">
      <c r="CJ719" s="53"/>
    </row>
    <row r="720" ht="30" customHeight="1">
      <c r="CJ720" s="53"/>
    </row>
    <row r="721" ht="30" customHeight="1">
      <c r="CJ721" s="53"/>
    </row>
    <row r="722" ht="30" customHeight="1">
      <c r="CJ722" s="53"/>
    </row>
    <row r="723" ht="30" customHeight="1">
      <c r="CJ723" s="53"/>
    </row>
    <row r="724" ht="30" customHeight="1">
      <c r="CJ724" s="53"/>
    </row>
    <row r="725" ht="30" customHeight="1">
      <c r="CJ725" s="53"/>
    </row>
    <row r="726" ht="30" customHeight="1">
      <c r="CJ726" s="53"/>
    </row>
    <row r="727" ht="30" customHeight="1">
      <c r="CJ727" s="53"/>
    </row>
    <row r="728" ht="30" customHeight="1">
      <c r="CJ728" s="53"/>
    </row>
    <row r="729" ht="30" customHeight="1">
      <c r="CJ729" s="53"/>
    </row>
    <row r="730" ht="30" customHeight="1">
      <c r="CJ730" s="53"/>
    </row>
    <row r="731" ht="30" customHeight="1">
      <c r="CJ731" s="53"/>
    </row>
    <row r="732" ht="30" customHeight="1">
      <c r="CJ732" s="53"/>
    </row>
    <row r="733" ht="30" customHeight="1">
      <c r="CJ733" s="53"/>
    </row>
    <row r="734" ht="30" customHeight="1">
      <c r="CJ734" s="53"/>
    </row>
    <row r="735" ht="30" customHeight="1">
      <c r="CJ735" s="53"/>
    </row>
    <row r="736" ht="30" customHeight="1">
      <c r="CJ736" s="53"/>
    </row>
    <row r="737" ht="30" customHeight="1">
      <c r="CJ737" s="53"/>
    </row>
    <row r="738" ht="30" customHeight="1">
      <c r="CJ738" s="53"/>
    </row>
    <row r="739" ht="30" customHeight="1">
      <c r="CJ739" s="53"/>
    </row>
    <row r="740" ht="30" customHeight="1">
      <c r="CJ740" s="53"/>
    </row>
    <row r="741" ht="30" customHeight="1">
      <c r="CJ741" s="53"/>
    </row>
    <row r="742" ht="30" customHeight="1">
      <c r="CJ742" s="53"/>
    </row>
    <row r="743" ht="30" customHeight="1">
      <c r="CJ743" s="53"/>
    </row>
    <row r="744" ht="30" customHeight="1">
      <c r="CJ744" s="53"/>
    </row>
    <row r="745" ht="30" customHeight="1">
      <c r="CJ745" s="53"/>
    </row>
    <row r="746" ht="30" customHeight="1">
      <c r="CJ746" s="53"/>
    </row>
    <row r="747" ht="30" customHeight="1">
      <c r="CJ747" s="53"/>
    </row>
    <row r="748" ht="30" customHeight="1">
      <c r="CJ748" s="53"/>
    </row>
    <row r="749" ht="30" customHeight="1">
      <c r="CJ749" s="53"/>
    </row>
    <row r="750" ht="30" customHeight="1">
      <c r="CJ750" s="53"/>
    </row>
    <row r="751" ht="30" customHeight="1">
      <c r="CJ751" s="53"/>
    </row>
    <row r="752" ht="30" customHeight="1">
      <c r="CJ752" s="53"/>
    </row>
    <row r="753" ht="30" customHeight="1">
      <c r="CJ753" s="53"/>
    </row>
    <row r="754" ht="30" customHeight="1">
      <c r="CJ754" s="53"/>
    </row>
    <row r="755" ht="30" customHeight="1">
      <c r="CJ755" s="53"/>
    </row>
    <row r="756" ht="30" customHeight="1">
      <c r="CJ756" s="53"/>
    </row>
    <row r="757" ht="30" customHeight="1">
      <c r="CJ757" s="53"/>
    </row>
    <row r="758" ht="30" customHeight="1">
      <c r="CJ758" s="53"/>
    </row>
    <row r="759" ht="30" customHeight="1">
      <c r="CJ759" s="53"/>
    </row>
    <row r="760" ht="30" customHeight="1">
      <c r="CJ760" s="53"/>
    </row>
    <row r="761" ht="30" customHeight="1">
      <c r="CJ761" s="53"/>
    </row>
    <row r="762" ht="30" customHeight="1">
      <c r="CJ762" s="53"/>
    </row>
    <row r="763" ht="30" customHeight="1">
      <c r="CJ763" s="53"/>
    </row>
    <row r="764" ht="30" customHeight="1">
      <c r="CJ764" s="53"/>
    </row>
    <row r="765" ht="30" customHeight="1">
      <c r="CJ765" s="53"/>
    </row>
    <row r="766" ht="30" customHeight="1">
      <c r="CJ766" s="53"/>
    </row>
    <row r="767" ht="30" customHeight="1">
      <c r="CJ767" s="53"/>
    </row>
    <row r="768" ht="30" customHeight="1">
      <c r="CJ768" s="53"/>
    </row>
    <row r="769" ht="30" customHeight="1">
      <c r="CJ769" s="53"/>
    </row>
    <row r="770" ht="30" customHeight="1">
      <c r="CJ770" s="53"/>
    </row>
    <row r="771" ht="30" customHeight="1">
      <c r="CJ771" s="53"/>
    </row>
    <row r="772" ht="30" customHeight="1">
      <c r="CJ772" s="53"/>
    </row>
    <row r="773" ht="30" customHeight="1">
      <c r="CJ773" s="53"/>
    </row>
    <row r="774" ht="30" customHeight="1">
      <c r="CJ774" s="53"/>
    </row>
    <row r="775" ht="30" customHeight="1">
      <c r="CJ775" s="53"/>
    </row>
    <row r="776" ht="30" customHeight="1">
      <c r="CJ776" s="53"/>
    </row>
    <row r="777" ht="30" customHeight="1">
      <c r="CJ777" s="53"/>
    </row>
    <row r="778" ht="30" customHeight="1">
      <c r="CJ778" s="53"/>
    </row>
    <row r="779" ht="30" customHeight="1">
      <c r="CJ779" s="53"/>
    </row>
    <row r="780" ht="30" customHeight="1">
      <c r="CJ780" s="53"/>
    </row>
    <row r="781" ht="30" customHeight="1">
      <c r="CJ781" s="53"/>
    </row>
    <row r="782" ht="30" customHeight="1">
      <c r="CJ782" s="53"/>
    </row>
    <row r="783" ht="30" customHeight="1">
      <c r="CJ783" s="53"/>
    </row>
    <row r="784" ht="30" customHeight="1">
      <c r="CJ784" s="53"/>
    </row>
    <row r="785" ht="30" customHeight="1">
      <c r="CJ785" s="53"/>
    </row>
    <row r="786" ht="30" customHeight="1">
      <c r="CJ786" s="53"/>
    </row>
    <row r="787" ht="30" customHeight="1">
      <c r="CJ787" s="53"/>
    </row>
    <row r="788" ht="30" customHeight="1">
      <c r="CJ788" s="53"/>
    </row>
    <row r="789" ht="30" customHeight="1">
      <c r="CJ789" s="53"/>
    </row>
    <row r="790" ht="30" customHeight="1">
      <c r="CJ790" s="53"/>
    </row>
    <row r="791" ht="30" customHeight="1">
      <c r="CJ791" s="53"/>
    </row>
    <row r="792" ht="30" customHeight="1">
      <c r="CJ792" s="53"/>
    </row>
    <row r="793" ht="30" customHeight="1">
      <c r="CJ793" s="53"/>
    </row>
    <row r="794" ht="30" customHeight="1">
      <c r="CJ794" s="53"/>
    </row>
    <row r="795" ht="30" customHeight="1">
      <c r="CJ795" s="53"/>
    </row>
    <row r="796" ht="30" customHeight="1">
      <c r="CJ796" s="53"/>
    </row>
    <row r="797" ht="30" customHeight="1">
      <c r="CJ797" s="53"/>
    </row>
    <row r="798" ht="30" customHeight="1">
      <c r="CJ798" s="53"/>
    </row>
    <row r="799" ht="30" customHeight="1">
      <c r="CJ799" s="53"/>
    </row>
    <row r="800" ht="30" customHeight="1">
      <c r="CJ800" s="53"/>
    </row>
    <row r="801" ht="30" customHeight="1">
      <c r="CJ801" s="53"/>
    </row>
    <row r="802" ht="30" customHeight="1">
      <c r="CJ802" s="53"/>
    </row>
    <row r="803" ht="30" customHeight="1">
      <c r="CJ803" s="53"/>
    </row>
    <row r="804" ht="30" customHeight="1">
      <c r="CJ804" s="53"/>
    </row>
    <row r="805" ht="30" customHeight="1">
      <c r="CJ805" s="53"/>
    </row>
    <row r="806" ht="30" customHeight="1">
      <c r="CJ806" s="53"/>
    </row>
    <row r="807" ht="30" customHeight="1">
      <c r="CJ807" s="53"/>
    </row>
    <row r="808" ht="30" customHeight="1">
      <c r="CJ808" s="53"/>
    </row>
    <row r="809" ht="30" customHeight="1">
      <c r="CJ809" s="53"/>
    </row>
    <row r="810" ht="30" customHeight="1">
      <c r="CJ810" s="53"/>
    </row>
    <row r="811" ht="30" customHeight="1">
      <c r="CJ811" s="53"/>
    </row>
    <row r="812" ht="30" customHeight="1">
      <c r="CJ812" s="53"/>
    </row>
    <row r="813" ht="30" customHeight="1">
      <c r="CJ813" s="53"/>
    </row>
    <row r="814" ht="30" customHeight="1">
      <c r="CJ814" s="53"/>
    </row>
    <row r="815" ht="30" customHeight="1">
      <c r="CJ815" s="53"/>
    </row>
    <row r="816" ht="30" customHeight="1">
      <c r="CJ816" s="53"/>
    </row>
    <row r="817" ht="30" customHeight="1">
      <c r="CJ817" s="53"/>
    </row>
    <row r="818" ht="30" customHeight="1">
      <c r="CJ818" s="53"/>
    </row>
    <row r="819" ht="30" customHeight="1">
      <c r="CJ819" s="53"/>
    </row>
    <row r="820" ht="30" customHeight="1">
      <c r="CJ820" s="53"/>
    </row>
    <row r="821" ht="30" customHeight="1">
      <c r="CJ821" s="53"/>
    </row>
    <row r="822" ht="30" customHeight="1">
      <c r="CJ822" s="53"/>
    </row>
    <row r="823" ht="30" customHeight="1">
      <c r="CJ823" s="53"/>
    </row>
    <row r="824" ht="30" customHeight="1">
      <c r="CJ824" s="53"/>
    </row>
    <row r="825" ht="30" customHeight="1">
      <c r="CJ825" s="53"/>
    </row>
    <row r="826" ht="30" customHeight="1">
      <c r="CJ826" s="53"/>
    </row>
    <row r="827" ht="30" customHeight="1">
      <c r="CJ827" s="53"/>
    </row>
    <row r="828" ht="30" customHeight="1">
      <c r="CJ828" s="53"/>
    </row>
    <row r="829" ht="30" customHeight="1">
      <c r="CJ829" s="53"/>
    </row>
    <row r="830" ht="30" customHeight="1">
      <c r="CJ830" s="53"/>
    </row>
    <row r="831" ht="30" customHeight="1">
      <c r="CJ831" s="53"/>
    </row>
    <row r="832" ht="30" customHeight="1">
      <c r="CJ832" s="53"/>
    </row>
    <row r="833" ht="30" customHeight="1">
      <c r="CJ833" s="53"/>
    </row>
    <row r="834" ht="30" customHeight="1">
      <c r="CJ834" s="53"/>
    </row>
    <row r="835" ht="30" customHeight="1">
      <c r="CJ835" s="53"/>
    </row>
    <row r="836" ht="30" customHeight="1">
      <c r="CJ836" s="53"/>
    </row>
    <row r="837" ht="30" customHeight="1">
      <c r="CJ837" s="53"/>
    </row>
    <row r="838" ht="30" customHeight="1">
      <c r="CJ838" s="53"/>
    </row>
    <row r="839" ht="30" customHeight="1">
      <c r="CJ839" s="53"/>
    </row>
    <row r="840" ht="30" customHeight="1">
      <c r="CJ840" s="53"/>
    </row>
    <row r="841" ht="30" customHeight="1">
      <c r="CJ841" s="53"/>
    </row>
    <row r="842" ht="30" customHeight="1">
      <c r="CJ842" s="53"/>
    </row>
    <row r="843" ht="30" customHeight="1">
      <c r="CJ843" s="53"/>
    </row>
    <row r="844" ht="30" customHeight="1">
      <c r="CJ844" s="53"/>
    </row>
    <row r="845" ht="30" customHeight="1">
      <c r="CJ845" s="53"/>
    </row>
    <row r="846" ht="30" customHeight="1">
      <c r="CJ846" s="53"/>
    </row>
    <row r="847" ht="30" customHeight="1">
      <c r="CJ847" s="53"/>
    </row>
    <row r="848" ht="30" customHeight="1">
      <c r="CJ848" s="53"/>
    </row>
    <row r="849" ht="30" customHeight="1">
      <c r="CJ849" s="53"/>
    </row>
    <row r="850" ht="30" customHeight="1">
      <c r="CJ850" s="53"/>
    </row>
    <row r="851" ht="30" customHeight="1">
      <c r="CJ851" s="53"/>
    </row>
    <row r="852" ht="30" customHeight="1">
      <c r="CJ852" s="53"/>
    </row>
    <row r="853" ht="30" customHeight="1">
      <c r="CJ853" s="53"/>
    </row>
    <row r="854" ht="30" customHeight="1">
      <c r="CJ854" s="53"/>
    </row>
    <row r="855" ht="30" customHeight="1">
      <c r="CJ855" s="53"/>
    </row>
    <row r="856" ht="30" customHeight="1">
      <c r="CJ856" s="53"/>
    </row>
    <row r="857" ht="30" customHeight="1">
      <c r="CJ857" s="53"/>
    </row>
    <row r="858" ht="30" customHeight="1">
      <c r="CJ858" s="53"/>
    </row>
    <row r="859" ht="30" customHeight="1">
      <c r="CJ859" s="53"/>
    </row>
    <row r="860" ht="30" customHeight="1">
      <c r="CJ860" s="53"/>
    </row>
    <row r="861" ht="30" customHeight="1">
      <c r="CJ861" s="53"/>
    </row>
    <row r="862" ht="30" customHeight="1">
      <c r="CJ862" s="53"/>
    </row>
    <row r="863" ht="30" customHeight="1">
      <c r="CJ863" s="53"/>
    </row>
    <row r="864" ht="30" customHeight="1">
      <c r="CJ864" s="53"/>
    </row>
    <row r="865" ht="30" customHeight="1">
      <c r="CJ865" s="53"/>
    </row>
    <row r="866" ht="30" customHeight="1">
      <c r="CJ866" s="53"/>
    </row>
    <row r="867" ht="30" customHeight="1">
      <c r="CJ867" s="53"/>
    </row>
    <row r="868" ht="30" customHeight="1">
      <c r="CJ868" s="53"/>
    </row>
    <row r="869" ht="30" customHeight="1">
      <c r="CJ869" s="53"/>
    </row>
    <row r="870" ht="30" customHeight="1">
      <c r="CJ870" s="53"/>
    </row>
    <row r="871" ht="30" customHeight="1">
      <c r="CJ871" s="53"/>
    </row>
    <row r="872" ht="30" customHeight="1">
      <c r="CJ872" s="53"/>
    </row>
    <row r="873" ht="30" customHeight="1">
      <c r="CJ873" s="53"/>
    </row>
    <row r="874" ht="30" customHeight="1">
      <c r="CJ874" s="53"/>
    </row>
    <row r="875" ht="30" customHeight="1">
      <c r="CJ875" s="53"/>
    </row>
    <row r="876" ht="30" customHeight="1">
      <c r="CJ876" s="53"/>
    </row>
    <row r="877" ht="30" customHeight="1">
      <c r="CJ877" s="53"/>
    </row>
    <row r="878" ht="30" customHeight="1">
      <c r="CJ878" s="53"/>
    </row>
    <row r="879" ht="30" customHeight="1">
      <c r="CJ879" s="53"/>
    </row>
    <row r="880" ht="30" customHeight="1">
      <c r="CJ880" s="53"/>
    </row>
    <row r="881" ht="30" customHeight="1">
      <c r="CJ881" s="53"/>
    </row>
    <row r="882" ht="30" customHeight="1">
      <c r="CJ882" s="53"/>
    </row>
    <row r="883" ht="30" customHeight="1">
      <c r="CJ883" s="53"/>
    </row>
    <row r="884" ht="30" customHeight="1">
      <c r="CJ884" s="53"/>
    </row>
    <row r="885" ht="30" customHeight="1">
      <c r="CJ885" s="53"/>
    </row>
    <row r="886" ht="30" customHeight="1">
      <c r="CJ886" s="53"/>
    </row>
    <row r="887" ht="30" customHeight="1">
      <c r="CJ887" s="53"/>
    </row>
    <row r="888" ht="30" customHeight="1">
      <c r="CJ888" s="53"/>
    </row>
    <row r="889" ht="30" customHeight="1">
      <c r="CJ889" s="53"/>
    </row>
    <row r="890" ht="30" customHeight="1">
      <c r="CJ890" s="53"/>
    </row>
    <row r="891" ht="30" customHeight="1">
      <c r="CJ891" s="53"/>
    </row>
    <row r="892" ht="30" customHeight="1">
      <c r="CJ892" s="53"/>
    </row>
    <row r="893" ht="30" customHeight="1">
      <c r="CJ893" s="53"/>
    </row>
    <row r="894" ht="30" customHeight="1">
      <c r="CJ894" s="53"/>
    </row>
    <row r="895" ht="30" customHeight="1">
      <c r="CJ895" s="53"/>
    </row>
    <row r="896" ht="30" customHeight="1">
      <c r="CJ896" s="53"/>
    </row>
    <row r="897" ht="30" customHeight="1">
      <c r="CJ897" s="53"/>
    </row>
    <row r="898" ht="30" customHeight="1">
      <c r="CJ898" s="53"/>
    </row>
    <row r="899" ht="30" customHeight="1">
      <c r="CJ899" s="53"/>
    </row>
    <row r="900" ht="30" customHeight="1">
      <c r="CJ900" s="53"/>
    </row>
    <row r="901" ht="30" customHeight="1">
      <c r="CJ901" s="53"/>
    </row>
    <row r="902" ht="30" customHeight="1">
      <c r="CJ902" s="53"/>
    </row>
    <row r="903" ht="30" customHeight="1">
      <c r="CJ903" s="53"/>
    </row>
    <row r="904" ht="30" customHeight="1">
      <c r="CJ904" s="53"/>
    </row>
    <row r="905" ht="30" customHeight="1">
      <c r="CJ905" s="53"/>
    </row>
    <row r="906" ht="30" customHeight="1">
      <c r="CJ906" s="53"/>
    </row>
    <row r="907" ht="30" customHeight="1">
      <c r="CJ907" s="53"/>
    </row>
    <row r="908" ht="30" customHeight="1">
      <c r="CJ908" s="53"/>
    </row>
    <row r="909" ht="30" customHeight="1">
      <c r="CJ909" s="53"/>
    </row>
    <row r="910" ht="30" customHeight="1">
      <c r="CJ910" s="53"/>
    </row>
    <row r="911" ht="30" customHeight="1">
      <c r="CJ911" s="53"/>
    </row>
    <row r="912" ht="30" customHeight="1">
      <c r="CJ912" s="53"/>
    </row>
    <row r="913" ht="30" customHeight="1">
      <c r="CJ913" s="53"/>
    </row>
    <row r="914" ht="30" customHeight="1">
      <c r="CJ914" s="53"/>
    </row>
    <row r="915" ht="30" customHeight="1">
      <c r="CJ915" s="53"/>
    </row>
    <row r="916" ht="30" customHeight="1">
      <c r="CJ916" s="53"/>
    </row>
    <row r="917" ht="30" customHeight="1">
      <c r="CJ917" s="53"/>
    </row>
    <row r="918" ht="30" customHeight="1">
      <c r="CJ918" s="53"/>
    </row>
    <row r="919" ht="30" customHeight="1">
      <c r="CJ919" s="53"/>
    </row>
    <row r="920" ht="30" customHeight="1">
      <c r="CJ920" s="53"/>
    </row>
    <row r="921" ht="30" customHeight="1">
      <c r="CJ921" s="53"/>
    </row>
    <row r="922" ht="30" customHeight="1">
      <c r="CJ922" s="53"/>
    </row>
    <row r="923" ht="30" customHeight="1">
      <c r="CJ923" s="53"/>
    </row>
    <row r="924" ht="30" customHeight="1">
      <c r="CJ924" s="53"/>
    </row>
    <row r="925" ht="30" customHeight="1">
      <c r="CJ925" s="53"/>
    </row>
    <row r="926" ht="30" customHeight="1">
      <c r="CJ926" s="53"/>
    </row>
    <row r="927" ht="30" customHeight="1">
      <c r="CJ927" s="53"/>
    </row>
    <row r="928" ht="30" customHeight="1">
      <c r="CJ928" s="53"/>
    </row>
    <row r="929" ht="30" customHeight="1">
      <c r="CJ929" s="53"/>
    </row>
    <row r="930" ht="30" customHeight="1">
      <c r="CJ930" s="53"/>
    </row>
    <row r="931" ht="30" customHeight="1">
      <c r="CJ931" s="53"/>
    </row>
    <row r="932" ht="30" customHeight="1">
      <c r="CJ932" s="53"/>
    </row>
    <row r="933" ht="30" customHeight="1">
      <c r="CJ933" s="53"/>
    </row>
    <row r="934" ht="30" customHeight="1">
      <c r="CJ934" s="53"/>
    </row>
    <row r="935" ht="30" customHeight="1">
      <c r="CJ935" s="53"/>
    </row>
    <row r="936" ht="30" customHeight="1">
      <c r="CJ936" s="53"/>
    </row>
    <row r="937" ht="30" customHeight="1">
      <c r="CJ937" s="53"/>
    </row>
    <row r="938" ht="30" customHeight="1">
      <c r="CJ938" s="53"/>
    </row>
    <row r="939" ht="30" customHeight="1">
      <c r="CJ939" s="53"/>
    </row>
    <row r="940" ht="30" customHeight="1">
      <c r="CJ940" s="53"/>
    </row>
    <row r="941" ht="30" customHeight="1">
      <c r="CJ941" s="53"/>
    </row>
    <row r="942" ht="30" customHeight="1">
      <c r="CJ942" s="53"/>
    </row>
    <row r="943" ht="30" customHeight="1">
      <c r="CJ943" s="53"/>
    </row>
    <row r="944" ht="30" customHeight="1">
      <c r="CJ944" s="53"/>
    </row>
    <row r="945" ht="30" customHeight="1">
      <c r="CJ945" s="53"/>
    </row>
    <row r="946" ht="30" customHeight="1">
      <c r="CJ946" s="53"/>
    </row>
    <row r="947" ht="30" customHeight="1">
      <c r="CJ947" s="53"/>
    </row>
    <row r="948" ht="30" customHeight="1">
      <c r="CJ948" s="53"/>
    </row>
    <row r="949" ht="30" customHeight="1">
      <c r="CJ949" s="53"/>
    </row>
    <row r="950" ht="30" customHeight="1">
      <c r="CJ950" s="53"/>
    </row>
    <row r="951" ht="30" customHeight="1">
      <c r="CJ951" s="53"/>
    </row>
    <row r="952" ht="30" customHeight="1">
      <c r="CJ952" s="53"/>
    </row>
    <row r="953" ht="30" customHeight="1">
      <c r="CJ953" s="53"/>
    </row>
    <row r="954" ht="30" customHeight="1">
      <c r="CJ954" s="53"/>
    </row>
    <row r="955" ht="30" customHeight="1">
      <c r="CJ955" s="53"/>
    </row>
    <row r="956" ht="30" customHeight="1">
      <c r="CJ956" s="53"/>
    </row>
    <row r="957" ht="30" customHeight="1">
      <c r="CJ957" s="53"/>
    </row>
    <row r="958" ht="30" customHeight="1">
      <c r="CJ958" s="53"/>
    </row>
    <row r="959" ht="30" customHeight="1">
      <c r="CJ959" s="53"/>
    </row>
    <row r="960" ht="30" customHeight="1">
      <c r="CJ960" s="53"/>
    </row>
    <row r="961" ht="30" customHeight="1">
      <c r="CJ961" s="53"/>
    </row>
    <row r="962" ht="30" customHeight="1">
      <c r="CJ962" s="53"/>
    </row>
    <row r="963" ht="30" customHeight="1">
      <c r="CJ963" s="53"/>
    </row>
    <row r="964" ht="30" customHeight="1">
      <c r="CJ964" s="53"/>
    </row>
    <row r="965" ht="30" customHeight="1">
      <c r="CJ965" s="53"/>
    </row>
    <row r="966" ht="30" customHeight="1">
      <c r="CJ966" s="53"/>
    </row>
    <row r="967" ht="30" customHeight="1">
      <c r="CJ967" s="53"/>
    </row>
    <row r="968" ht="30" customHeight="1">
      <c r="CJ968" s="53"/>
    </row>
    <row r="969" ht="30" customHeight="1">
      <c r="CJ969" s="53"/>
    </row>
    <row r="970" ht="30" customHeight="1">
      <c r="CJ970" s="53"/>
    </row>
    <row r="971" ht="30" customHeight="1">
      <c r="CJ971" s="53"/>
    </row>
    <row r="972" ht="30" customHeight="1">
      <c r="CJ972" s="53"/>
    </row>
    <row r="973" ht="30" customHeight="1">
      <c r="CJ973" s="53"/>
    </row>
    <row r="974" ht="30" customHeight="1">
      <c r="CJ974" s="53"/>
    </row>
    <row r="975" ht="30" customHeight="1">
      <c r="CJ975" s="53"/>
    </row>
    <row r="976" ht="30" customHeight="1">
      <c r="CJ976" s="53"/>
    </row>
    <row r="977" ht="30" customHeight="1">
      <c r="CJ977" s="53"/>
    </row>
    <row r="978" ht="30" customHeight="1">
      <c r="CJ978" s="53"/>
    </row>
    <row r="979" ht="30" customHeight="1">
      <c r="CJ979" s="53"/>
    </row>
    <row r="980" ht="30" customHeight="1">
      <c r="CJ980" s="53"/>
    </row>
    <row r="981" ht="30" customHeight="1">
      <c r="CJ981" s="53"/>
    </row>
    <row r="982" ht="30" customHeight="1">
      <c r="CJ982" s="53"/>
    </row>
    <row r="983" ht="30" customHeight="1">
      <c r="CJ983" s="53"/>
    </row>
    <row r="984" ht="30" customHeight="1">
      <c r="CJ984" s="53"/>
    </row>
    <row r="985" ht="30" customHeight="1">
      <c r="CJ985" s="53"/>
    </row>
    <row r="986" ht="30" customHeight="1">
      <c r="CJ986" s="53"/>
    </row>
    <row r="987" ht="30" customHeight="1">
      <c r="CJ987" s="53"/>
    </row>
    <row r="988" ht="30" customHeight="1">
      <c r="CJ988" s="53"/>
    </row>
    <row r="989" ht="30" customHeight="1">
      <c r="CJ989" s="53"/>
    </row>
    <row r="990" ht="30" customHeight="1">
      <c r="CJ990" s="53"/>
    </row>
    <row r="991" ht="30" customHeight="1">
      <c r="CJ991" s="53"/>
    </row>
    <row r="992" ht="30" customHeight="1">
      <c r="CJ992" s="53"/>
    </row>
    <row r="993" ht="30" customHeight="1">
      <c r="CJ993" s="53"/>
    </row>
    <row r="994" ht="30" customHeight="1">
      <c r="CJ994" s="53"/>
    </row>
    <row r="995" ht="30" customHeight="1">
      <c r="CJ995" s="53"/>
    </row>
    <row r="996" ht="30" customHeight="1">
      <c r="CJ996" s="53"/>
    </row>
    <row r="997" ht="30" customHeight="1">
      <c r="CJ997" s="53"/>
    </row>
    <row r="998" ht="30" customHeight="1">
      <c r="CJ998" s="53"/>
    </row>
    <row r="999" ht="30" customHeight="1">
      <c r="CJ999" s="53"/>
    </row>
    <row r="1000" ht="30" customHeight="1">
      <c r="CJ1000" s="53"/>
    </row>
    <row r="1001" ht="30" customHeight="1">
      <c r="CJ1001" s="53"/>
    </row>
    <row r="1002" ht="30" customHeight="1">
      <c r="CJ1002" s="53"/>
    </row>
    <row r="1003" ht="30" customHeight="1">
      <c r="CJ1003" s="53"/>
    </row>
    <row r="1004" ht="30" customHeight="1">
      <c r="CJ1004" s="53"/>
    </row>
    <row r="1005" ht="30" customHeight="1">
      <c r="CJ1005" s="53"/>
    </row>
    <row r="1006" ht="30" customHeight="1">
      <c r="CJ1006" s="53"/>
    </row>
    <row r="1007" ht="30" customHeight="1">
      <c r="CJ1007" s="53"/>
    </row>
    <row r="1008" ht="30" customHeight="1">
      <c r="CJ1008" s="53"/>
    </row>
    <row r="1009" ht="30" customHeight="1">
      <c r="CJ1009" s="53"/>
    </row>
    <row r="1010" ht="30" customHeight="1">
      <c r="CJ1010" s="53"/>
    </row>
    <row r="1011" ht="30" customHeight="1">
      <c r="CJ1011" s="53"/>
    </row>
    <row r="1012" ht="30" customHeight="1">
      <c r="CJ1012" s="53"/>
    </row>
    <row r="1013" ht="30" customHeight="1">
      <c r="CJ1013" s="53"/>
    </row>
    <row r="1014" ht="30" customHeight="1">
      <c r="CJ1014" s="53"/>
    </row>
    <row r="1015" ht="30" customHeight="1">
      <c r="CJ1015" s="53"/>
    </row>
    <row r="1016" ht="30" customHeight="1">
      <c r="CJ1016" s="53"/>
    </row>
    <row r="1017" ht="30" customHeight="1">
      <c r="CJ1017" s="53"/>
    </row>
    <row r="1018" ht="30" customHeight="1">
      <c r="CJ1018" s="53"/>
    </row>
    <row r="1019" ht="30" customHeight="1">
      <c r="CJ1019" s="53"/>
    </row>
    <row r="1020" ht="30" customHeight="1">
      <c r="CJ1020" s="53"/>
    </row>
    <row r="1021" ht="30" customHeight="1">
      <c r="CJ1021" s="53"/>
    </row>
    <row r="1022" ht="30" customHeight="1">
      <c r="CJ1022" s="53"/>
    </row>
    <row r="1023" ht="30" customHeight="1">
      <c r="CJ1023" s="53"/>
    </row>
    <row r="1024" ht="30" customHeight="1">
      <c r="CJ1024" s="53"/>
    </row>
    <row r="1025" ht="30" customHeight="1">
      <c r="CJ1025" s="53"/>
    </row>
    <row r="1026" ht="30" customHeight="1">
      <c r="CJ1026" s="53"/>
    </row>
    <row r="1027" ht="30" customHeight="1">
      <c r="CJ1027" s="53"/>
    </row>
    <row r="1028" ht="30" customHeight="1">
      <c r="CJ1028" s="53"/>
    </row>
    <row r="1029" ht="30" customHeight="1">
      <c r="CJ1029" s="53"/>
    </row>
    <row r="1030" ht="30" customHeight="1">
      <c r="CJ1030" s="53"/>
    </row>
    <row r="1031" ht="30" customHeight="1">
      <c r="CJ1031" s="53"/>
    </row>
    <row r="1032" ht="30" customHeight="1">
      <c r="CJ1032" s="53"/>
    </row>
    <row r="1033" ht="30" customHeight="1">
      <c r="CJ1033" s="53"/>
    </row>
    <row r="1034" ht="30" customHeight="1">
      <c r="CJ1034" s="53"/>
    </row>
    <row r="1035" ht="30" customHeight="1">
      <c r="CJ1035" s="53"/>
    </row>
    <row r="1036" ht="30" customHeight="1">
      <c r="CJ1036" s="53"/>
    </row>
    <row r="1037" ht="30" customHeight="1">
      <c r="CJ1037" s="53"/>
    </row>
    <row r="1038" ht="30" customHeight="1">
      <c r="CJ1038" s="53"/>
    </row>
    <row r="1039" ht="30" customHeight="1">
      <c r="CJ1039" s="53"/>
    </row>
    <row r="1040" ht="30" customHeight="1">
      <c r="CJ1040" s="53"/>
    </row>
    <row r="1041" ht="30" customHeight="1">
      <c r="CJ1041" s="53"/>
    </row>
    <row r="1042" ht="30" customHeight="1">
      <c r="CJ1042" s="53"/>
    </row>
    <row r="1043" ht="30" customHeight="1">
      <c r="CJ1043" s="53"/>
    </row>
    <row r="1044" ht="30" customHeight="1">
      <c r="CJ1044" s="53"/>
    </row>
    <row r="1045" ht="30" customHeight="1">
      <c r="CJ1045" s="53"/>
    </row>
    <row r="1046" ht="30" customHeight="1">
      <c r="CJ1046" s="53"/>
    </row>
    <row r="1047" ht="30" customHeight="1">
      <c r="CJ1047" s="53"/>
    </row>
    <row r="1048" ht="30" customHeight="1">
      <c r="CJ1048" s="53"/>
    </row>
    <row r="1049" ht="30" customHeight="1">
      <c r="CJ1049" s="53"/>
    </row>
    <row r="1050" ht="30" customHeight="1">
      <c r="CJ1050" s="53"/>
    </row>
    <row r="1051" ht="30" customHeight="1">
      <c r="CJ1051" s="53"/>
    </row>
    <row r="1052" ht="30" customHeight="1">
      <c r="CJ1052" s="53"/>
    </row>
    <row r="1053" ht="30" customHeight="1">
      <c r="CJ1053" s="53"/>
    </row>
    <row r="1054" ht="30" customHeight="1">
      <c r="CJ1054" s="53"/>
    </row>
    <row r="1055" ht="30" customHeight="1">
      <c r="CJ1055" s="53"/>
    </row>
    <row r="1056" ht="30" customHeight="1">
      <c r="CJ1056" s="53"/>
    </row>
    <row r="1057" ht="30" customHeight="1">
      <c r="CJ1057" s="53"/>
    </row>
    <row r="1058" ht="30" customHeight="1">
      <c r="CJ1058" s="53"/>
    </row>
    <row r="1059" ht="30" customHeight="1">
      <c r="CJ1059" s="53"/>
    </row>
    <row r="1060" ht="30" customHeight="1">
      <c r="CJ1060" s="53"/>
    </row>
    <row r="1061" ht="30" customHeight="1">
      <c r="CJ1061" s="53"/>
    </row>
    <row r="1062" ht="30" customHeight="1">
      <c r="CJ1062" s="53"/>
    </row>
    <row r="1063" ht="30" customHeight="1">
      <c r="CJ1063" s="53"/>
    </row>
    <row r="1064" ht="30" customHeight="1">
      <c r="CJ1064" s="53"/>
    </row>
    <row r="1065" ht="30" customHeight="1">
      <c r="CJ1065" s="53"/>
    </row>
    <row r="1066" ht="30" customHeight="1">
      <c r="CJ1066" s="53"/>
    </row>
    <row r="1067" ht="30" customHeight="1">
      <c r="CJ1067" s="53"/>
    </row>
    <row r="1068" ht="30" customHeight="1">
      <c r="CJ1068" s="53"/>
    </row>
    <row r="1069" ht="30" customHeight="1">
      <c r="CJ1069" s="53"/>
    </row>
    <row r="1070" ht="30" customHeight="1">
      <c r="CJ1070" s="53"/>
    </row>
    <row r="1071" ht="30" customHeight="1">
      <c r="CJ1071" s="53"/>
    </row>
    <row r="1072" ht="30" customHeight="1">
      <c r="CJ1072" s="53"/>
    </row>
    <row r="1073" ht="30" customHeight="1">
      <c r="CJ1073" s="53"/>
    </row>
    <row r="1074" ht="30" customHeight="1">
      <c r="CJ1074" s="53"/>
    </row>
    <row r="1075" ht="30" customHeight="1">
      <c r="CJ1075" s="53"/>
    </row>
    <row r="1076" ht="30" customHeight="1">
      <c r="CJ1076" s="53"/>
    </row>
    <row r="1077" ht="30" customHeight="1">
      <c r="CJ1077" s="53"/>
    </row>
    <row r="1078" ht="30" customHeight="1">
      <c r="CJ1078" s="53"/>
    </row>
    <row r="1079" ht="30" customHeight="1">
      <c r="CJ1079" s="53"/>
    </row>
    <row r="1080" ht="30" customHeight="1">
      <c r="CJ1080" s="53"/>
    </row>
    <row r="1081" ht="30" customHeight="1">
      <c r="CJ1081" s="53"/>
    </row>
    <row r="1082" ht="30" customHeight="1">
      <c r="CJ1082" s="53"/>
    </row>
    <row r="1083" ht="30" customHeight="1">
      <c r="CJ1083" s="53"/>
    </row>
    <row r="1084" ht="30" customHeight="1">
      <c r="CJ1084" s="53"/>
    </row>
    <row r="1085" ht="30" customHeight="1">
      <c r="CJ1085" s="53"/>
    </row>
    <row r="1086" ht="30" customHeight="1">
      <c r="CJ1086" s="53"/>
    </row>
    <row r="1087" ht="30" customHeight="1">
      <c r="CJ1087" s="53"/>
    </row>
    <row r="1088" ht="30" customHeight="1">
      <c r="CJ1088" s="53"/>
    </row>
    <row r="1089" ht="30" customHeight="1">
      <c r="CJ1089" s="53"/>
    </row>
    <row r="1090" ht="30" customHeight="1">
      <c r="CJ1090" s="53"/>
    </row>
    <row r="1091" ht="30" customHeight="1">
      <c r="CJ1091" s="53"/>
    </row>
    <row r="1092" ht="30" customHeight="1">
      <c r="CJ1092" s="53"/>
    </row>
    <row r="1093" ht="30" customHeight="1">
      <c r="CJ1093" s="53"/>
    </row>
    <row r="1094" ht="30" customHeight="1">
      <c r="CJ1094" s="53"/>
    </row>
    <row r="1095" ht="30" customHeight="1">
      <c r="CJ1095" s="53"/>
    </row>
    <row r="1096" ht="30" customHeight="1">
      <c r="CJ1096" s="53"/>
    </row>
    <row r="1097" ht="30" customHeight="1">
      <c r="CJ1097" s="53"/>
    </row>
    <row r="1098" ht="30" customHeight="1">
      <c r="CJ1098" s="53"/>
    </row>
    <row r="1099" ht="30" customHeight="1">
      <c r="CJ1099" s="53"/>
    </row>
    <row r="1100" ht="30" customHeight="1">
      <c r="CJ1100" s="53"/>
    </row>
    <row r="1101" ht="30" customHeight="1">
      <c r="CJ1101" s="53"/>
    </row>
    <row r="1102" ht="30" customHeight="1">
      <c r="CJ1102" s="53"/>
    </row>
    <row r="1103" ht="30" customHeight="1">
      <c r="CJ1103" s="53"/>
    </row>
    <row r="1104" ht="30" customHeight="1">
      <c r="CJ1104" s="53"/>
    </row>
    <row r="1105" ht="30" customHeight="1">
      <c r="CJ1105" s="53"/>
    </row>
    <row r="1106" ht="30" customHeight="1">
      <c r="CJ1106" s="53"/>
    </row>
    <row r="1107" ht="30" customHeight="1">
      <c r="CJ1107" s="53"/>
    </row>
    <row r="1108" ht="30" customHeight="1">
      <c r="CJ1108" s="53"/>
    </row>
    <row r="1109" ht="30" customHeight="1">
      <c r="CJ1109" s="53"/>
    </row>
    <row r="1110" ht="30" customHeight="1">
      <c r="CJ1110" s="53"/>
    </row>
    <row r="1111" ht="30" customHeight="1">
      <c r="CJ1111" s="53"/>
    </row>
    <row r="1112" ht="30" customHeight="1">
      <c r="CJ1112" s="53"/>
    </row>
    <row r="1113" ht="30" customHeight="1">
      <c r="CJ1113" s="53"/>
    </row>
    <row r="1114" ht="30" customHeight="1">
      <c r="CJ1114" s="53"/>
    </row>
    <row r="1115" ht="30" customHeight="1">
      <c r="CJ1115" s="53"/>
    </row>
    <row r="1116" ht="30" customHeight="1">
      <c r="CJ1116" s="53"/>
    </row>
    <row r="1117" ht="30" customHeight="1">
      <c r="CJ1117" s="53"/>
    </row>
    <row r="1118" ht="30" customHeight="1">
      <c r="CJ1118" s="53"/>
    </row>
    <row r="1119" ht="30" customHeight="1">
      <c r="CJ1119" s="53"/>
    </row>
    <row r="1120" ht="30" customHeight="1">
      <c r="CJ1120" s="53"/>
    </row>
    <row r="1121" ht="30" customHeight="1">
      <c r="CJ1121" s="53"/>
    </row>
    <row r="1122" ht="30" customHeight="1">
      <c r="CJ1122" s="53"/>
    </row>
    <row r="1123" ht="30" customHeight="1">
      <c r="CJ1123" s="53"/>
    </row>
    <row r="1124" ht="30" customHeight="1">
      <c r="CJ1124" s="53"/>
    </row>
    <row r="1125" ht="30" customHeight="1">
      <c r="CJ1125" s="53"/>
    </row>
    <row r="1126" ht="30" customHeight="1">
      <c r="CJ1126" s="53"/>
    </row>
    <row r="1127" ht="30" customHeight="1">
      <c r="CJ1127" s="53"/>
    </row>
    <row r="1128" ht="30" customHeight="1">
      <c r="CJ1128" s="53"/>
    </row>
    <row r="1129" ht="30" customHeight="1">
      <c r="CJ1129" s="53"/>
    </row>
    <row r="1130" ht="30" customHeight="1">
      <c r="CJ1130" s="53"/>
    </row>
    <row r="1131" ht="30" customHeight="1">
      <c r="CJ1131" s="53"/>
    </row>
    <row r="1132" ht="30" customHeight="1">
      <c r="CJ1132" s="53"/>
    </row>
    <row r="1133" ht="30" customHeight="1">
      <c r="CJ1133" s="53"/>
    </row>
    <row r="1134" ht="30" customHeight="1">
      <c r="CJ1134" s="53"/>
    </row>
    <row r="1135" ht="30" customHeight="1">
      <c r="CJ1135" s="53"/>
    </row>
    <row r="1136" ht="30" customHeight="1">
      <c r="CJ1136" s="53"/>
    </row>
    <row r="1137" ht="30" customHeight="1">
      <c r="CJ1137" s="53"/>
    </row>
    <row r="1138" ht="30" customHeight="1">
      <c r="CJ1138" s="53"/>
    </row>
    <row r="1139" ht="30" customHeight="1">
      <c r="CJ1139" s="53"/>
    </row>
    <row r="1140" ht="30" customHeight="1">
      <c r="CJ1140" s="53"/>
    </row>
    <row r="1141" ht="30" customHeight="1">
      <c r="CJ1141" s="53"/>
    </row>
    <row r="1142" ht="30" customHeight="1">
      <c r="CJ1142" s="53"/>
    </row>
    <row r="1143" ht="30" customHeight="1">
      <c r="CJ1143" s="53"/>
    </row>
    <row r="1144" ht="30" customHeight="1">
      <c r="CJ1144" s="53"/>
    </row>
    <row r="1145" ht="30" customHeight="1">
      <c r="CJ1145" s="53"/>
    </row>
    <row r="1146" ht="30" customHeight="1">
      <c r="CJ1146" s="53"/>
    </row>
    <row r="1147" ht="30" customHeight="1">
      <c r="CJ1147" s="53"/>
    </row>
    <row r="1148" ht="30" customHeight="1">
      <c r="CJ1148" s="53"/>
    </row>
    <row r="1149" ht="30" customHeight="1">
      <c r="CJ1149" s="53"/>
    </row>
    <row r="1150" ht="30" customHeight="1">
      <c r="CJ1150" s="53"/>
    </row>
    <row r="1151" ht="30" customHeight="1">
      <c r="CJ1151" s="53"/>
    </row>
    <row r="1152" ht="30" customHeight="1">
      <c r="CJ1152" s="53"/>
    </row>
    <row r="1153" ht="30" customHeight="1">
      <c r="CJ1153" s="53"/>
    </row>
    <row r="1154" ht="30" customHeight="1">
      <c r="CJ1154" s="53"/>
    </row>
    <row r="1155" ht="30" customHeight="1">
      <c r="CJ1155" s="53"/>
    </row>
    <row r="1156" ht="30" customHeight="1">
      <c r="CJ1156" s="53"/>
    </row>
    <row r="1157" ht="30" customHeight="1">
      <c r="CJ1157" s="53"/>
    </row>
    <row r="1158" ht="30" customHeight="1">
      <c r="CJ1158" s="53"/>
    </row>
    <row r="1159" ht="30" customHeight="1">
      <c r="CJ1159" s="53"/>
    </row>
    <row r="1160" ht="30" customHeight="1">
      <c r="CJ1160" s="53"/>
    </row>
    <row r="1161" ht="30" customHeight="1">
      <c r="CJ1161" s="53"/>
    </row>
    <row r="1162" ht="30" customHeight="1">
      <c r="CJ1162" s="53"/>
    </row>
    <row r="1163" ht="30" customHeight="1">
      <c r="CJ1163" s="53"/>
    </row>
    <row r="1164" ht="30" customHeight="1">
      <c r="CJ1164" s="53"/>
    </row>
    <row r="1165" ht="30" customHeight="1">
      <c r="CJ1165" s="53"/>
    </row>
    <row r="1166" ht="30" customHeight="1">
      <c r="CJ1166" s="53"/>
    </row>
    <row r="1167" ht="30" customHeight="1">
      <c r="CJ1167" s="53"/>
    </row>
    <row r="1168" ht="30" customHeight="1">
      <c r="CJ1168" s="53"/>
    </row>
    <row r="1169" ht="30" customHeight="1">
      <c r="CJ1169" s="53"/>
    </row>
    <row r="1170" ht="30" customHeight="1">
      <c r="CJ1170" s="53"/>
    </row>
    <row r="1171" ht="30" customHeight="1">
      <c r="CJ1171" s="53"/>
    </row>
    <row r="1172" ht="30" customHeight="1">
      <c r="CJ1172" s="53"/>
    </row>
    <row r="1173" ht="30" customHeight="1">
      <c r="CJ1173" s="53"/>
    </row>
    <row r="1174" ht="30" customHeight="1">
      <c r="CJ1174" s="53"/>
    </row>
    <row r="1175" ht="30" customHeight="1">
      <c r="CJ1175" s="53"/>
    </row>
    <row r="1176" ht="30" customHeight="1">
      <c r="CJ1176" s="53"/>
    </row>
    <row r="1177" ht="30" customHeight="1">
      <c r="CJ1177" s="53"/>
    </row>
    <row r="1178" ht="30" customHeight="1">
      <c r="CJ1178" s="53"/>
    </row>
    <row r="1179" ht="30" customHeight="1">
      <c r="CJ1179" s="53"/>
    </row>
    <row r="1180" ht="30" customHeight="1">
      <c r="CJ1180" s="53"/>
    </row>
    <row r="1181" ht="30" customHeight="1">
      <c r="CJ1181" s="53"/>
    </row>
    <row r="1182" ht="30" customHeight="1">
      <c r="CJ1182" s="53"/>
    </row>
    <row r="1183" ht="30" customHeight="1">
      <c r="CJ1183" s="53"/>
    </row>
    <row r="1184" ht="30" customHeight="1">
      <c r="CJ1184" s="53"/>
    </row>
    <row r="1185" ht="30" customHeight="1">
      <c r="CJ1185" s="53"/>
    </row>
    <row r="1186" ht="30" customHeight="1">
      <c r="CJ1186" s="53"/>
    </row>
    <row r="1187" ht="30" customHeight="1">
      <c r="CJ1187" s="53"/>
    </row>
    <row r="1188" ht="30" customHeight="1">
      <c r="CJ1188" s="53"/>
    </row>
    <row r="1189" ht="30" customHeight="1">
      <c r="CJ1189" s="53"/>
    </row>
    <row r="1190" ht="30" customHeight="1">
      <c r="CJ1190" s="53"/>
    </row>
    <row r="1191" ht="30" customHeight="1">
      <c r="CJ1191" s="53"/>
    </row>
    <row r="1192" ht="30" customHeight="1">
      <c r="CJ1192" s="53"/>
    </row>
    <row r="1193" ht="30" customHeight="1">
      <c r="CJ1193" s="53"/>
    </row>
    <row r="1194" ht="30" customHeight="1">
      <c r="CJ1194" s="53"/>
    </row>
    <row r="1195" ht="30" customHeight="1">
      <c r="CJ1195" s="53"/>
    </row>
    <row r="1196" ht="30" customHeight="1">
      <c r="CJ1196" s="53"/>
    </row>
    <row r="1197" ht="30" customHeight="1">
      <c r="CJ1197" s="53"/>
    </row>
    <row r="1198" ht="30" customHeight="1">
      <c r="CJ1198" s="53"/>
    </row>
    <row r="1199" ht="30" customHeight="1">
      <c r="CJ1199" s="53"/>
    </row>
    <row r="1200" ht="30" customHeight="1">
      <c r="CJ1200" s="53"/>
    </row>
    <row r="1201" ht="30" customHeight="1">
      <c r="CJ1201" s="53"/>
    </row>
    <row r="1202" ht="30" customHeight="1">
      <c r="CJ1202" s="53"/>
    </row>
    <row r="1203" ht="30" customHeight="1">
      <c r="CJ1203" s="53"/>
    </row>
    <row r="1204" ht="30" customHeight="1">
      <c r="CJ1204" s="53"/>
    </row>
    <row r="1205" ht="30" customHeight="1">
      <c r="CJ1205" s="53"/>
    </row>
    <row r="1206" ht="30" customHeight="1">
      <c r="CJ1206" s="53"/>
    </row>
    <row r="1207" ht="30" customHeight="1">
      <c r="CJ1207" s="53"/>
    </row>
    <row r="1208" ht="30" customHeight="1">
      <c r="CJ1208" s="53"/>
    </row>
    <row r="1209" ht="30" customHeight="1">
      <c r="CJ1209" s="53"/>
    </row>
    <row r="1210" ht="30" customHeight="1">
      <c r="CJ1210" s="53"/>
    </row>
    <row r="1211" ht="30" customHeight="1">
      <c r="CJ1211" s="53"/>
    </row>
    <row r="1212" ht="30" customHeight="1">
      <c r="CJ1212" s="53"/>
    </row>
    <row r="1213" ht="30" customHeight="1">
      <c r="CJ1213" s="53"/>
    </row>
    <row r="1214" ht="30" customHeight="1">
      <c r="CJ1214" s="53"/>
    </row>
    <row r="1215" ht="30" customHeight="1">
      <c r="CJ1215" s="53"/>
    </row>
    <row r="1216" ht="30" customHeight="1">
      <c r="CJ1216" s="53"/>
    </row>
    <row r="1217" ht="30" customHeight="1">
      <c r="CJ1217" s="53"/>
    </row>
    <row r="1218" ht="30" customHeight="1">
      <c r="CJ1218" s="53"/>
    </row>
    <row r="1219" ht="30" customHeight="1">
      <c r="CJ1219" s="53"/>
    </row>
    <row r="1220" ht="30" customHeight="1">
      <c r="CJ1220" s="53"/>
    </row>
    <row r="1221" ht="30" customHeight="1">
      <c r="CJ1221" s="53"/>
    </row>
    <row r="1222" ht="30" customHeight="1">
      <c r="CJ1222" s="53"/>
    </row>
    <row r="1223" ht="30" customHeight="1">
      <c r="CJ1223" s="53"/>
    </row>
    <row r="1224" ht="30" customHeight="1">
      <c r="CJ1224" s="53"/>
    </row>
    <row r="1225" ht="30" customHeight="1">
      <c r="CJ1225" s="53"/>
    </row>
    <row r="1226" ht="30" customHeight="1">
      <c r="CJ1226" s="53"/>
    </row>
    <row r="1227" ht="30" customHeight="1">
      <c r="CJ1227" s="53"/>
    </row>
    <row r="1228" ht="30" customHeight="1">
      <c r="CJ1228" s="53"/>
    </row>
    <row r="1229" ht="30" customHeight="1">
      <c r="CJ1229" s="53"/>
    </row>
    <row r="1230" ht="30" customHeight="1">
      <c r="CJ1230" s="53"/>
    </row>
    <row r="1231" ht="30" customHeight="1">
      <c r="CJ1231" s="53"/>
    </row>
    <row r="1232" ht="30" customHeight="1">
      <c r="CJ1232" s="53"/>
    </row>
    <row r="1233" ht="30" customHeight="1">
      <c r="CJ1233" s="53"/>
    </row>
    <row r="1234" ht="30" customHeight="1">
      <c r="CJ1234" s="53"/>
    </row>
    <row r="1235" ht="30" customHeight="1">
      <c r="CJ1235" s="53"/>
    </row>
    <row r="1236" ht="30" customHeight="1">
      <c r="CJ1236" s="53"/>
    </row>
    <row r="1237" ht="30" customHeight="1">
      <c r="CJ1237" s="53"/>
    </row>
    <row r="1238" ht="30" customHeight="1">
      <c r="CJ1238" s="53"/>
    </row>
    <row r="1239" ht="30" customHeight="1">
      <c r="CJ1239" s="53"/>
    </row>
    <row r="1240" ht="30" customHeight="1">
      <c r="CJ1240" s="53"/>
    </row>
    <row r="1241" ht="30" customHeight="1">
      <c r="CJ1241" s="53"/>
    </row>
    <row r="1242" ht="30" customHeight="1">
      <c r="CJ1242" s="53"/>
    </row>
    <row r="1243" ht="30" customHeight="1">
      <c r="CJ1243" s="53"/>
    </row>
    <row r="1244" ht="30" customHeight="1">
      <c r="CJ1244" s="53"/>
    </row>
    <row r="1245" ht="30" customHeight="1">
      <c r="CJ1245" s="53"/>
    </row>
    <row r="1246" ht="30" customHeight="1">
      <c r="CJ1246" s="53"/>
    </row>
    <row r="1247" ht="30" customHeight="1">
      <c r="CJ1247" s="53"/>
    </row>
    <row r="1248" ht="30" customHeight="1">
      <c r="CJ1248" s="53"/>
    </row>
    <row r="1249" ht="30" customHeight="1">
      <c r="CJ1249" s="53"/>
    </row>
    <row r="1250" ht="30" customHeight="1">
      <c r="CJ1250" s="53"/>
    </row>
    <row r="1251" ht="30" customHeight="1">
      <c r="CJ1251" s="53"/>
    </row>
    <row r="1252" ht="30" customHeight="1">
      <c r="CJ1252" s="53"/>
    </row>
    <row r="1253" ht="30" customHeight="1">
      <c r="CJ1253" s="53"/>
    </row>
    <row r="1254" ht="30" customHeight="1">
      <c r="CJ1254" s="53"/>
    </row>
    <row r="1255" ht="30" customHeight="1">
      <c r="CJ1255" s="53"/>
    </row>
    <row r="1256" ht="30" customHeight="1">
      <c r="CJ1256" s="53"/>
    </row>
    <row r="1257" ht="30" customHeight="1">
      <c r="CJ1257" s="53"/>
    </row>
    <row r="1258" ht="30" customHeight="1">
      <c r="CJ1258" s="53"/>
    </row>
    <row r="1259" ht="30" customHeight="1">
      <c r="CJ1259" s="53"/>
    </row>
    <row r="1260" ht="30" customHeight="1">
      <c r="CJ1260" s="53"/>
    </row>
    <row r="1261" ht="30" customHeight="1">
      <c r="CJ1261" s="53"/>
    </row>
    <row r="1262" ht="30" customHeight="1">
      <c r="CJ1262" s="53"/>
    </row>
    <row r="1263" ht="30" customHeight="1">
      <c r="CJ1263" s="53"/>
    </row>
  </sheetData>
  <sheetProtection/>
  <mergeCells count="35">
    <mergeCell ref="CS1:CS4"/>
    <mergeCell ref="AY1:BC1"/>
    <mergeCell ref="CY1:CY4"/>
    <mergeCell ref="BG1:BY1"/>
    <mergeCell ref="CT1:CT4"/>
    <mergeCell ref="CK1:CK4"/>
    <mergeCell ref="CQ1:CQ4"/>
    <mergeCell ref="CU1:CU4"/>
    <mergeCell ref="T1:Y1"/>
    <mergeCell ref="CN1:CN4"/>
    <mergeCell ref="CO1:CO4"/>
    <mergeCell ref="AN3:AO3"/>
    <mergeCell ref="AS3:AW3"/>
    <mergeCell ref="AK1:AW1"/>
    <mergeCell ref="AK3:AM3"/>
    <mergeCell ref="B1:F1"/>
    <mergeCell ref="AA3:AE3"/>
    <mergeCell ref="AF3:AI3"/>
    <mergeCell ref="AA1:AI1"/>
    <mergeCell ref="Q3:R3"/>
    <mergeCell ref="CR1:CR4"/>
    <mergeCell ref="CP1:CP4"/>
    <mergeCell ref="CM1:CM4"/>
    <mergeCell ref="AP3:AR3"/>
    <mergeCell ref="CC1:CH1"/>
    <mergeCell ref="J3:O3"/>
    <mergeCell ref="G1:H1"/>
    <mergeCell ref="J1:R1"/>
    <mergeCell ref="DA1:DA4"/>
    <mergeCell ref="CW1:CW4"/>
    <mergeCell ref="CX1:CX4"/>
    <mergeCell ref="CZ1:CZ4"/>
    <mergeCell ref="BW3:BY3"/>
    <mergeCell ref="CV1:CV4"/>
    <mergeCell ref="CL1:CL4"/>
  </mergeCells>
  <printOptions gridLines="1"/>
  <pageMargins left="0.1765536723163842" right="0.17586580086580086" top="0.4254694835680751" bottom="0.806924882629108" header="0.0393700787401575" footer="0.47244094488189"/>
  <pageSetup firstPageNumber="2" useFirstPageNumber="1" horizontalDpi="600" verticalDpi="600" orientation="landscape" r:id="rId3"/>
  <headerFooter alignWithMargins="0">
    <oddHeader>&amp;R
</oddHeader>
    <oddFooter>&amp;C&amp;A&amp;RPage &amp;P</oddFooter>
  </headerFooter>
  <colBreaks count="4" manualBreakCount="4">
    <brk id="50" max="65535" man="1"/>
    <brk id="79" max="65535" man="1"/>
    <brk id="87" max="65535" man="1"/>
    <brk id="105" max="65535" man="1"/>
  </colBreaks>
  <ignoredErrors>
    <ignoredError sqref="AD13" formulaRange="1"/>
  </ignoredErrors>
  <legacyDrawing r:id="rId2"/>
</worksheet>
</file>

<file path=xl/worksheets/sheet4.xml><?xml version="1.0" encoding="utf-8"?>
<worksheet xmlns="http://schemas.openxmlformats.org/spreadsheetml/2006/main" xmlns:r="http://schemas.openxmlformats.org/officeDocument/2006/relationships">
  <dimension ref="A2:H149"/>
  <sheetViews>
    <sheetView view="pageLayout" workbookViewId="0" topLeftCell="A2">
      <selection activeCell="B61" sqref="B61"/>
    </sheetView>
  </sheetViews>
  <sheetFormatPr defaultColWidth="9.140625" defaultRowHeight="12.75"/>
  <cols>
    <col min="1" max="1" width="4.7109375" style="45" customWidth="1"/>
    <col min="2" max="2" width="85.00390625" style="225" customWidth="1"/>
    <col min="3" max="16384" width="9.140625" style="20" customWidth="1"/>
  </cols>
  <sheetData>
    <row r="1" ht="12.75" hidden="1"/>
    <row r="2" ht="12.75">
      <c r="A2" s="222" t="s">
        <v>66</v>
      </c>
    </row>
    <row r="3" spans="1:2" ht="12.75">
      <c r="A3" s="223"/>
      <c r="B3" s="226"/>
    </row>
    <row r="4" spans="1:8" ht="11.25">
      <c r="A4" s="224" t="s">
        <v>6</v>
      </c>
      <c r="B4" s="230" t="s">
        <v>456</v>
      </c>
      <c r="C4" s="231"/>
      <c r="D4" s="231"/>
      <c r="E4" s="231"/>
      <c r="F4" s="231"/>
      <c r="G4" s="231"/>
      <c r="H4" s="231"/>
    </row>
    <row r="5" spans="1:8" ht="22.5">
      <c r="A5" s="224"/>
      <c r="B5" s="230" t="s">
        <v>455</v>
      </c>
      <c r="C5" s="231"/>
      <c r="D5" s="231"/>
      <c r="E5" s="231"/>
      <c r="F5" s="231"/>
      <c r="G5" s="231"/>
      <c r="H5" s="231"/>
    </row>
    <row r="6" spans="1:8" ht="11.25">
      <c r="A6" s="224"/>
      <c r="B6" s="230" t="s">
        <v>457</v>
      </c>
      <c r="C6" s="231"/>
      <c r="D6" s="231"/>
      <c r="E6" s="231"/>
      <c r="F6" s="231"/>
      <c r="G6" s="231"/>
      <c r="H6" s="231"/>
    </row>
    <row r="7" spans="1:8" ht="11.25">
      <c r="A7" s="224"/>
      <c r="B7" s="230" t="s">
        <v>458</v>
      </c>
      <c r="C7" s="231"/>
      <c r="D7" s="231"/>
      <c r="E7" s="231"/>
      <c r="F7" s="231"/>
      <c r="G7" s="231"/>
      <c r="H7" s="231"/>
    </row>
    <row r="8" spans="1:8" ht="22.5">
      <c r="A8" s="224"/>
      <c r="B8" s="230" t="s">
        <v>459</v>
      </c>
      <c r="C8" s="231"/>
      <c r="D8" s="231"/>
      <c r="E8" s="231"/>
      <c r="F8" s="231"/>
      <c r="G8" s="231"/>
      <c r="H8" s="231"/>
    </row>
    <row r="9" spans="1:8" ht="11.25">
      <c r="A9" s="221"/>
      <c r="B9" s="230"/>
      <c r="C9" s="231"/>
      <c r="D9" s="231"/>
      <c r="E9" s="231"/>
      <c r="F9" s="231"/>
      <c r="G9" s="231"/>
      <c r="H9" s="231"/>
    </row>
    <row r="10" spans="1:8" ht="11.25">
      <c r="A10" s="224" t="s">
        <v>4</v>
      </c>
      <c r="B10" s="230" t="s">
        <v>450</v>
      </c>
      <c r="C10" s="231"/>
      <c r="D10" s="231"/>
      <c r="E10" s="231"/>
      <c r="F10" s="231"/>
      <c r="G10" s="231"/>
      <c r="H10" s="231"/>
    </row>
    <row r="11" spans="1:8" ht="11.25">
      <c r="A11" s="224"/>
      <c r="B11" s="228" t="s">
        <v>360</v>
      </c>
      <c r="C11" s="231"/>
      <c r="D11" s="231"/>
      <c r="E11" s="231"/>
      <c r="F11" s="231"/>
      <c r="G11" s="231"/>
      <c r="H11" s="231"/>
    </row>
    <row r="12" spans="1:8" ht="11.25">
      <c r="A12" s="224"/>
      <c r="B12" s="230" t="s">
        <v>449</v>
      </c>
      <c r="C12" s="232"/>
      <c r="D12" s="231"/>
      <c r="E12" s="231"/>
      <c r="F12" s="231"/>
      <c r="G12" s="231"/>
      <c r="H12" s="231"/>
    </row>
    <row r="13" spans="1:8" ht="11.25">
      <c r="A13" s="221"/>
      <c r="B13" s="230"/>
      <c r="C13" s="231"/>
      <c r="D13" s="231"/>
      <c r="E13" s="231"/>
      <c r="F13" s="231"/>
      <c r="G13" s="231"/>
      <c r="H13" s="231"/>
    </row>
    <row r="14" spans="1:8" ht="11.25">
      <c r="A14" s="224" t="s">
        <v>332</v>
      </c>
      <c r="B14" s="230" t="s">
        <v>333</v>
      </c>
      <c r="C14" s="231"/>
      <c r="D14" s="231"/>
      <c r="E14" s="231"/>
      <c r="F14" s="231"/>
      <c r="G14" s="231"/>
      <c r="H14" s="231"/>
    </row>
    <row r="15" spans="1:8" ht="11.25">
      <c r="A15" s="221"/>
      <c r="B15" s="230"/>
      <c r="C15" s="231"/>
      <c r="D15" s="231"/>
      <c r="E15" s="231"/>
      <c r="F15" s="231"/>
      <c r="G15" s="231"/>
      <c r="H15" s="231"/>
    </row>
    <row r="16" spans="1:8" ht="11.25">
      <c r="A16" s="224" t="s">
        <v>12</v>
      </c>
      <c r="B16" s="230" t="s">
        <v>448</v>
      </c>
      <c r="C16" s="231"/>
      <c r="D16" s="231"/>
      <c r="E16" s="231"/>
      <c r="F16" s="231"/>
      <c r="G16" s="231"/>
      <c r="H16" s="231"/>
    </row>
    <row r="17" spans="1:8" ht="11.25">
      <c r="A17" s="224"/>
      <c r="B17" s="230" t="s">
        <v>447</v>
      </c>
      <c r="C17" s="231"/>
      <c r="D17" s="231"/>
      <c r="E17" s="231"/>
      <c r="F17" s="231"/>
      <c r="G17" s="231"/>
      <c r="H17" s="231"/>
    </row>
    <row r="18" spans="1:8" ht="11.25">
      <c r="A18" s="224"/>
      <c r="B18" s="230" t="s">
        <v>446</v>
      </c>
      <c r="C18" s="231"/>
      <c r="D18" s="231"/>
      <c r="E18" s="231"/>
      <c r="F18" s="231"/>
      <c r="G18" s="231"/>
      <c r="H18" s="231"/>
    </row>
    <row r="19" spans="1:8" ht="11.25">
      <c r="A19" s="224"/>
      <c r="B19" s="230"/>
      <c r="C19" s="231"/>
      <c r="D19" s="231"/>
      <c r="E19" s="231"/>
      <c r="F19" s="231"/>
      <c r="G19" s="231"/>
      <c r="H19" s="231"/>
    </row>
    <row r="20" spans="1:8" ht="11.25">
      <c r="A20" s="224" t="s">
        <v>13</v>
      </c>
      <c r="B20" s="230" t="s">
        <v>462</v>
      </c>
      <c r="C20" s="231"/>
      <c r="D20" s="231"/>
      <c r="E20" s="231"/>
      <c r="F20" s="231"/>
      <c r="G20" s="231"/>
      <c r="H20" s="231"/>
    </row>
    <row r="21" spans="1:8" ht="11.25">
      <c r="A21" s="221"/>
      <c r="B21" s="230"/>
      <c r="C21" s="231"/>
      <c r="D21" s="231"/>
      <c r="E21" s="231"/>
      <c r="F21" s="231"/>
      <c r="G21" s="231"/>
      <c r="H21" s="231"/>
    </row>
    <row r="22" spans="1:8" ht="11.25">
      <c r="A22" s="224" t="s">
        <v>32</v>
      </c>
      <c r="B22" s="230" t="s">
        <v>460</v>
      </c>
      <c r="C22" s="231"/>
      <c r="D22" s="231"/>
      <c r="E22" s="231"/>
      <c r="F22" s="231"/>
      <c r="G22" s="231"/>
      <c r="H22" s="231"/>
    </row>
    <row r="23" spans="1:8" ht="22.5">
      <c r="A23" s="224"/>
      <c r="B23" s="230" t="s">
        <v>461</v>
      </c>
      <c r="C23" s="231"/>
      <c r="D23" s="231"/>
      <c r="E23" s="231"/>
      <c r="F23" s="231"/>
      <c r="G23" s="231"/>
      <c r="H23" s="231"/>
    </row>
    <row r="24" spans="1:8" ht="11.25">
      <c r="A24" s="224"/>
      <c r="B24" s="230" t="s">
        <v>445</v>
      </c>
      <c r="C24" s="231"/>
      <c r="D24" s="231"/>
      <c r="E24" s="231"/>
      <c r="F24" s="231"/>
      <c r="G24" s="231"/>
      <c r="H24" s="231"/>
    </row>
    <row r="25" spans="1:8" ht="11.25">
      <c r="A25" s="224"/>
      <c r="B25" s="230" t="s">
        <v>444</v>
      </c>
      <c r="C25" s="231"/>
      <c r="D25" s="231"/>
      <c r="E25" s="231"/>
      <c r="F25" s="231"/>
      <c r="G25" s="231"/>
      <c r="H25" s="231"/>
    </row>
    <row r="26" spans="1:8" ht="11.25">
      <c r="A26" s="224"/>
      <c r="B26" s="230" t="s">
        <v>443</v>
      </c>
      <c r="C26" s="231"/>
      <c r="D26" s="231"/>
      <c r="E26" s="231"/>
      <c r="F26" s="231"/>
      <c r="G26" s="231"/>
      <c r="H26" s="231"/>
    </row>
    <row r="27" spans="1:8" ht="11.25">
      <c r="A27" s="224"/>
      <c r="B27" s="230"/>
      <c r="C27" s="231"/>
      <c r="D27" s="231"/>
      <c r="E27" s="231"/>
      <c r="F27" s="231"/>
      <c r="G27" s="231"/>
      <c r="H27" s="231"/>
    </row>
    <row r="28" spans="1:8" ht="11.25">
      <c r="A28" s="224" t="s">
        <v>63</v>
      </c>
      <c r="B28" s="227" t="s">
        <v>442</v>
      </c>
      <c r="C28" s="231"/>
      <c r="D28" s="231"/>
      <c r="E28" s="231"/>
      <c r="F28" s="231"/>
      <c r="G28" s="231"/>
      <c r="H28" s="231"/>
    </row>
    <row r="29" spans="1:8" ht="11.25">
      <c r="A29" s="224"/>
      <c r="B29" s="228" t="s">
        <v>441</v>
      </c>
      <c r="C29" s="231"/>
      <c r="D29" s="231"/>
      <c r="E29" s="231"/>
      <c r="F29" s="231"/>
      <c r="G29" s="231"/>
      <c r="H29" s="231"/>
    </row>
    <row r="30" spans="1:8" ht="11.25">
      <c r="A30" s="224"/>
      <c r="B30" s="228" t="s">
        <v>417</v>
      </c>
      <c r="C30" s="231"/>
      <c r="D30" s="231"/>
      <c r="E30" s="231"/>
      <c r="F30" s="231"/>
      <c r="G30" s="231"/>
      <c r="H30" s="231"/>
    </row>
    <row r="31" spans="1:8" ht="11.25">
      <c r="A31" s="224"/>
      <c r="B31" s="228" t="s">
        <v>418</v>
      </c>
      <c r="C31" s="231"/>
      <c r="D31" s="231"/>
      <c r="E31" s="231"/>
      <c r="F31" s="231"/>
      <c r="G31" s="231"/>
      <c r="H31" s="231"/>
    </row>
    <row r="32" spans="1:8" ht="11.25">
      <c r="A32" s="224"/>
      <c r="B32" s="228" t="s">
        <v>419</v>
      </c>
      <c r="C32" s="231"/>
      <c r="D32" s="231"/>
      <c r="E32" s="231"/>
      <c r="F32" s="231"/>
      <c r="G32" s="231"/>
      <c r="H32" s="231"/>
    </row>
    <row r="33" spans="1:8" ht="11.25">
      <c r="A33" s="224"/>
      <c r="B33" s="228" t="s">
        <v>420</v>
      </c>
      <c r="C33" s="231"/>
      <c r="D33" s="231"/>
      <c r="E33" s="231"/>
      <c r="F33" s="231"/>
      <c r="G33" s="231"/>
      <c r="H33" s="231"/>
    </row>
    <row r="34" spans="1:8" ht="11.25">
      <c r="A34" s="224"/>
      <c r="B34" s="228"/>
      <c r="C34" s="231"/>
      <c r="D34" s="231"/>
      <c r="E34" s="231"/>
      <c r="F34" s="231"/>
      <c r="G34" s="231"/>
      <c r="H34" s="231"/>
    </row>
    <row r="35" spans="1:8" ht="11.25">
      <c r="A35" s="224"/>
      <c r="B35" s="228" t="s">
        <v>421</v>
      </c>
      <c r="C35" s="231"/>
      <c r="D35" s="231"/>
      <c r="E35" s="231"/>
      <c r="F35" s="231"/>
      <c r="G35" s="231"/>
      <c r="H35" s="231"/>
    </row>
    <row r="36" spans="1:8" ht="11.25">
      <c r="A36" s="224"/>
      <c r="B36" s="228" t="s">
        <v>422</v>
      </c>
      <c r="C36" s="231"/>
      <c r="D36" s="231"/>
      <c r="E36" s="231"/>
      <c r="F36" s="231"/>
      <c r="G36" s="231"/>
      <c r="H36" s="231"/>
    </row>
    <row r="37" spans="1:8" ht="11.25">
      <c r="A37" s="224"/>
      <c r="B37" s="228" t="s">
        <v>423</v>
      </c>
      <c r="C37" s="231"/>
      <c r="D37" s="231"/>
      <c r="E37" s="231"/>
      <c r="F37" s="231"/>
      <c r="G37" s="231"/>
      <c r="H37" s="231"/>
    </row>
    <row r="38" spans="1:8" ht="11.25">
      <c r="A38" s="224"/>
      <c r="B38" s="228" t="s">
        <v>424</v>
      </c>
      <c r="C38" s="231"/>
      <c r="D38" s="231"/>
      <c r="E38" s="231"/>
      <c r="F38" s="231"/>
      <c r="G38" s="231"/>
      <c r="H38" s="231"/>
    </row>
    <row r="39" spans="1:8" ht="11.25">
      <c r="A39" s="224"/>
      <c r="B39" s="228"/>
      <c r="C39" s="231"/>
      <c r="D39" s="231"/>
      <c r="E39" s="231"/>
      <c r="F39" s="231"/>
      <c r="G39" s="231"/>
      <c r="H39" s="231"/>
    </row>
    <row r="40" spans="1:8" ht="33.75">
      <c r="A40" s="224"/>
      <c r="B40" s="228" t="s">
        <v>438</v>
      </c>
      <c r="C40" s="231"/>
      <c r="D40" s="231"/>
      <c r="E40" s="231"/>
      <c r="F40" s="231"/>
      <c r="G40" s="231"/>
      <c r="H40" s="231"/>
    </row>
    <row r="41" spans="1:8" ht="11.25">
      <c r="A41" s="221"/>
      <c r="B41" s="228"/>
      <c r="C41" s="231"/>
      <c r="D41" s="231"/>
      <c r="E41" s="231"/>
      <c r="F41" s="231"/>
      <c r="G41" s="231"/>
      <c r="H41" s="231"/>
    </row>
    <row r="42" spans="1:8" ht="11.25">
      <c r="A42" s="224"/>
      <c r="B42" s="228" t="s">
        <v>439</v>
      </c>
      <c r="C42" s="231"/>
      <c r="D42" s="231"/>
      <c r="E42" s="231"/>
      <c r="F42" s="231"/>
      <c r="G42" s="231"/>
      <c r="H42" s="231"/>
    </row>
    <row r="43" spans="1:8" ht="11.25">
      <c r="A43" s="224"/>
      <c r="B43" s="230"/>
      <c r="C43" s="231"/>
      <c r="D43" s="231"/>
      <c r="E43" s="231"/>
      <c r="F43" s="231"/>
      <c r="G43" s="231"/>
      <c r="H43" s="231"/>
    </row>
    <row r="44" spans="1:8" ht="11.25">
      <c r="A44" s="221"/>
      <c r="B44" s="228" t="s">
        <v>440</v>
      </c>
      <c r="C44" s="231"/>
      <c r="D44" s="231"/>
      <c r="E44" s="231"/>
      <c r="F44" s="231"/>
      <c r="G44" s="231"/>
      <c r="H44" s="231"/>
    </row>
    <row r="45" spans="1:8" ht="11.25">
      <c r="A45" s="224"/>
      <c r="B45" s="230"/>
      <c r="C45" s="231"/>
      <c r="D45" s="231"/>
      <c r="E45" s="231"/>
      <c r="F45" s="231"/>
      <c r="G45" s="231"/>
      <c r="H45" s="231"/>
    </row>
    <row r="46" spans="1:8" ht="11.25">
      <c r="A46" s="224"/>
      <c r="B46" s="230" t="s">
        <v>389</v>
      </c>
      <c r="C46" s="231"/>
      <c r="D46" s="231"/>
      <c r="E46" s="231"/>
      <c r="F46" s="231"/>
      <c r="G46" s="231"/>
      <c r="H46" s="231"/>
    </row>
    <row r="47" spans="1:8" ht="11.25">
      <c r="A47" s="224"/>
      <c r="B47" s="230"/>
      <c r="C47" s="231"/>
      <c r="D47" s="231"/>
      <c r="E47" s="231"/>
      <c r="F47" s="231"/>
      <c r="G47" s="231"/>
      <c r="H47" s="231"/>
    </row>
    <row r="48" spans="1:8" ht="11.25">
      <c r="A48" s="224" t="s">
        <v>16</v>
      </c>
      <c r="B48" s="230" t="s">
        <v>300</v>
      </c>
      <c r="C48" s="231"/>
      <c r="D48" s="231"/>
      <c r="E48" s="231"/>
      <c r="F48" s="231"/>
      <c r="G48" s="231"/>
      <c r="H48" s="231"/>
    </row>
    <row r="49" spans="1:8" ht="11.25">
      <c r="A49" s="221"/>
      <c r="B49" s="230"/>
      <c r="C49" s="231"/>
      <c r="D49" s="231"/>
      <c r="E49" s="231"/>
      <c r="F49" s="231"/>
      <c r="G49" s="231"/>
      <c r="H49" s="231"/>
    </row>
    <row r="50" spans="1:8" ht="22.5">
      <c r="A50" s="224" t="s">
        <v>5</v>
      </c>
      <c r="B50" s="230" t="s">
        <v>301</v>
      </c>
      <c r="C50" s="231"/>
      <c r="D50" s="231"/>
      <c r="E50" s="231"/>
      <c r="F50" s="231"/>
      <c r="G50" s="231"/>
      <c r="H50" s="231"/>
    </row>
    <row r="51" spans="1:8" ht="11.25">
      <c r="A51" s="224"/>
      <c r="B51" s="230" t="s">
        <v>302</v>
      </c>
      <c r="C51" s="231"/>
      <c r="D51" s="231"/>
      <c r="E51" s="231"/>
      <c r="F51" s="231"/>
      <c r="G51" s="231"/>
      <c r="H51" s="231"/>
    </row>
    <row r="52" spans="1:8" ht="11.25">
      <c r="A52" s="224"/>
      <c r="B52" s="230"/>
      <c r="C52" s="231"/>
      <c r="D52" s="231"/>
      <c r="E52" s="231"/>
      <c r="F52" s="231"/>
      <c r="G52" s="231"/>
      <c r="H52" s="231"/>
    </row>
    <row r="53" spans="1:8" ht="11.25">
      <c r="A53" s="224"/>
      <c r="B53" s="230" t="s">
        <v>303</v>
      </c>
      <c r="C53" s="231"/>
      <c r="D53" s="231"/>
      <c r="E53" s="231"/>
      <c r="F53" s="231"/>
      <c r="G53" s="231"/>
      <c r="H53" s="231"/>
    </row>
    <row r="54" spans="1:8" ht="11.25">
      <c r="A54" s="224"/>
      <c r="B54" s="230" t="s">
        <v>304</v>
      </c>
      <c r="C54" s="231"/>
      <c r="D54" s="231"/>
      <c r="E54" s="231"/>
      <c r="F54" s="231"/>
      <c r="G54" s="231"/>
      <c r="H54" s="231"/>
    </row>
    <row r="55" spans="1:8" ht="22.5">
      <c r="A55" s="224"/>
      <c r="B55" s="230" t="s">
        <v>305</v>
      </c>
      <c r="C55" s="231"/>
      <c r="D55" s="231"/>
      <c r="E55" s="231"/>
      <c r="F55" s="231"/>
      <c r="G55" s="231"/>
      <c r="H55" s="231"/>
    </row>
    <row r="56" spans="1:8" ht="11.25">
      <c r="A56" s="224"/>
      <c r="B56" s="230"/>
      <c r="C56" s="231"/>
      <c r="D56" s="231"/>
      <c r="E56" s="231"/>
      <c r="F56" s="231"/>
      <c r="G56" s="231"/>
      <c r="H56" s="231"/>
    </row>
    <row r="57" spans="1:8" ht="22.5">
      <c r="A57" s="224" t="s">
        <v>18</v>
      </c>
      <c r="B57" s="230" t="s">
        <v>451</v>
      </c>
      <c r="C57" s="231"/>
      <c r="D57" s="231"/>
      <c r="E57" s="231"/>
      <c r="F57" s="231"/>
      <c r="G57" s="231"/>
      <c r="H57" s="231"/>
    </row>
    <row r="58" spans="1:8" ht="11.25">
      <c r="A58" s="224"/>
      <c r="B58" s="230"/>
      <c r="C58" s="231"/>
      <c r="D58" s="231"/>
      <c r="E58" s="231"/>
      <c r="F58" s="231"/>
      <c r="G58" s="231"/>
      <c r="H58" s="231"/>
    </row>
    <row r="59" spans="1:8" ht="22.5">
      <c r="A59" s="224" t="s">
        <v>111</v>
      </c>
      <c r="B59" s="230" t="s">
        <v>246</v>
      </c>
      <c r="C59" s="231"/>
      <c r="D59" s="231"/>
      <c r="E59" s="231"/>
      <c r="F59" s="231"/>
      <c r="G59" s="231"/>
      <c r="H59" s="231"/>
    </row>
    <row r="60" spans="2:8" ht="12.75">
      <c r="B60" s="233"/>
      <c r="C60" s="231"/>
      <c r="D60" s="231"/>
      <c r="E60" s="231"/>
      <c r="F60" s="231"/>
      <c r="G60" s="231"/>
      <c r="H60" s="231"/>
    </row>
    <row r="61" spans="2:8" ht="12.75">
      <c r="B61" s="233"/>
      <c r="C61" s="231"/>
      <c r="D61" s="231"/>
      <c r="E61" s="231"/>
      <c r="F61" s="231"/>
      <c r="G61" s="231"/>
      <c r="H61" s="231"/>
    </row>
    <row r="62" spans="2:8" ht="12.75">
      <c r="B62" s="233"/>
      <c r="C62" s="231"/>
      <c r="D62" s="231"/>
      <c r="E62" s="231"/>
      <c r="F62" s="231"/>
      <c r="G62" s="231"/>
      <c r="H62" s="231"/>
    </row>
    <row r="63" spans="2:8" ht="12.75">
      <c r="B63" s="233"/>
      <c r="C63" s="231"/>
      <c r="D63" s="231"/>
      <c r="E63" s="231"/>
      <c r="F63" s="231"/>
      <c r="G63" s="231"/>
      <c r="H63" s="231"/>
    </row>
    <row r="64" spans="2:8" ht="12.75">
      <c r="B64" s="233"/>
      <c r="C64" s="231"/>
      <c r="D64" s="231"/>
      <c r="E64" s="231"/>
      <c r="F64" s="231"/>
      <c r="G64" s="231"/>
      <c r="H64" s="231"/>
    </row>
    <row r="65" spans="2:8" ht="12.75">
      <c r="B65" s="233"/>
      <c r="C65" s="231"/>
      <c r="D65" s="231"/>
      <c r="E65" s="231"/>
      <c r="F65" s="231"/>
      <c r="G65" s="231"/>
      <c r="H65" s="231"/>
    </row>
    <row r="66" spans="2:8" ht="12.75">
      <c r="B66" s="233"/>
      <c r="C66" s="231"/>
      <c r="D66" s="231"/>
      <c r="E66" s="231"/>
      <c r="F66" s="231"/>
      <c r="G66" s="231"/>
      <c r="H66" s="231"/>
    </row>
    <row r="67" spans="2:8" ht="12.75">
      <c r="B67" s="233"/>
      <c r="C67" s="231"/>
      <c r="D67" s="231"/>
      <c r="E67" s="231"/>
      <c r="F67" s="231"/>
      <c r="G67" s="231"/>
      <c r="H67" s="231"/>
    </row>
    <row r="68" spans="2:8" ht="12.75">
      <c r="B68" s="233"/>
      <c r="C68" s="231"/>
      <c r="D68" s="231"/>
      <c r="E68" s="231"/>
      <c r="F68" s="231"/>
      <c r="G68" s="231"/>
      <c r="H68" s="231"/>
    </row>
    <row r="69" spans="2:8" ht="12.75">
      <c r="B69" s="233"/>
      <c r="C69" s="231"/>
      <c r="D69" s="231"/>
      <c r="E69" s="231"/>
      <c r="F69" s="231"/>
      <c r="G69" s="231"/>
      <c r="H69" s="231"/>
    </row>
    <row r="70" spans="2:8" ht="12.75">
      <c r="B70" s="233"/>
      <c r="C70" s="231"/>
      <c r="D70" s="231"/>
      <c r="E70" s="231"/>
      <c r="F70" s="231"/>
      <c r="G70" s="231"/>
      <c r="H70" s="231"/>
    </row>
    <row r="71" spans="2:8" ht="12.75">
      <c r="B71" s="233"/>
      <c r="C71" s="231"/>
      <c r="D71" s="231"/>
      <c r="E71" s="231"/>
      <c r="F71" s="231"/>
      <c r="G71" s="231"/>
      <c r="H71" s="231"/>
    </row>
    <row r="72" spans="2:8" ht="12.75">
      <c r="B72" s="233"/>
      <c r="C72" s="231"/>
      <c r="D72" s="231"/>
      <c r="E72" s="231"/>
      <c r="F72" s="231"/>
      <c r="G72" s="231"/>
      <c r="H72" s="231"/>
    </row>
    <row r="73" spans="2:8" ht="12.75">
      <c r="B73" s="233"/>
      <c r="C73" s="231"/>
      <c r="D73" s="231"/>
      <c r="E73" s="231"/>
      <c r="F73" s="231"/>
      <c r="G73" s="231"/>
      <c r="H73" s="231"/>
    </row>
    <row r="74" spans="2:8" ht="12.75">
      <c r="B74" s="233"/>
      <c r="C74" s="231"/>
      <c r="D74" s="231"/>
      <c r="E74" s="231"/>
      <c r="F74" s="231"/>
      <c r="G74" s="231"/>
      <c r="H74" s="231"/>
    </row>
    <row r="75" spans="2:8" ht="12.75">
      <c r="B75" s="233"/>
      <c r="C75" s="231"/>
      <c r="D75" s="231"/>
      <c r="E75" s="231"/>
      <c r="F75" s="231"/>
      <c r="G75" s="231"/>
      <c r="H75" s="231"/>
    </row>
    <row r="76" spans="2:8" ht="12.75">
      <c r="B76" s="233"/>
      <c r="C76" s="231"/>
      <c r="D76" s="231"/>
      <c r="E76" s="231"/>
      <c r="F76" s="231"/>
      <c r="G76" s="231"/>
      <c r="H76" s="231"/>
    </row>
    <row r="77" spans="2:8" ht="12.75">
      <c r="B77" s="233"/>
      <c r="C77" s="231"/>
      <c r="D77" s="231"/>
      <c r="E77" s="231"/>
      <c r="F77" s="231"/>
      <c r="G77" s="231"/>
      <c r="H77" s="231"/>
    </row>
    <row r="78" spans="2:8" ht="12.75">
      <c r="B78" s="233"/>
      <c r="C78" s="231"/>
      <c r="D78" s="231"/>
      <c r="E78" s="231"/>
      <c r="F78" s="231"/>
      <c r="G78" s="231"/>
      <c r="H78" s="231"/>
    </row>
    <row r="79" spans="2:8" ht="12.75">
      <c r="B79" s="233"/>
      <c r="C79" s="231"/>
      <c r="D79" s="231"/>
      <c r="E79" s="231"/>
      <c r="F79" s="231"/>
      <c r="G79" s="231"/>
      <c r="H79" s="231"/>
    </row>
    <row r="80" spans="2:8" ht="12.75">
      <c r="B80" s="233"/>
      <c r="C80" s="231"/>
      <c r="D80" s="231"/>
      <c r="E80" s="231"/>
      <c r="F80" s="231"/>
      <c r="G80" s="231"/>
      <c r="H80" s="231"/>
    </row>
    <row r="81" spans="2:8" ht="12.75">
      <c r="B81" s="233"/>
      <c r="C81" s="231"/>
      <c r="D81" s="231"/>
      <c r="E81" s="231"/>
      <c r="F81" s="231"/>
      <c r="G81" s="231"/>
      <c r="H81" s="231"/>
    </row>
    <row r="82" spans="2:8" ht="12.75">
      <c r="B82" s="233"/>
      <c r="C82" s="231"/>
      <c r="D82" s="231"/>
      <c r="E82" s="231"/>
      <c r="F82" s="231"/>
      <c r="G82" s="231"/>
      <c r="H82" s="231"/>
    </row>
    <row r="83" spans="3:8" ht="12.75">
      <c r="C83" s="231"/>
      <c r="D83" s="231"/>
      <c r="E83" s="231"/>
      <c r="F83" s="231"/>
      <c r="G83" s="231"/>
      <c r="H83" s="231"/>
    </row>
    <row r="85" ht="12.75">
      <c r="B85" s="229"/>
    </row>
    <row r="86" ht="12.75">
      <c r="B86" s="229"/>
    </row>
    <row r="87" ht="12.75">
      <c r="B87" s="229"/>
    </row>
    <row r="88" ht="12.75">
      <c r="B88" s="229"/>
    </row>
    <row r="95" ht="12.75">
      <c r="B95" s="47"/>
    </row>
    <row r="96" ht="12.75">
      <c r="A96" s="46"/>
    </row>
    <row r="98" spans="1:2" ht="12.75">
      <c r="A98" s="46"/>
      <c r="B98" s="47"/>
    </row>
    <row r="99" spans="1:2" ht="12.75">
      <c r="A99" s="46"/>
      <c r="B99" s="47"/>
    </row>
    <row r="100" ht="12.75">
      <c r="A100" s="46"/>
    </row>
    <row r="107" ht="12.75">
      <c r="B107" s="47"/>
    </row>
    <row r="108" ht="12.75">
      <c r="A108" s="46"/>
    </row>
    <row r="109" ht="12.75">
      <c r="B109" s="47"/>
    </row>
    <row r="110" ht="12.75">
      <c r="A110" s="46"/>
    </row>
    <row r="113" ht="12.75">
      <c r="B113" s="47"/>
    </row>
    <row r="114" ht="12.75">
      <c r="A114" s="46"/>
    </row>
    <row r="136" ht="12.75">
      <c r="B136" s="47" t="s">
        <v>368</v>
      </c>
    </row>
    <row r="137" spans="1:2" ht="0.75" customHeight="1">
      <c r="A137" s="46"/>
      <c r="B137" s="47"/>
    </row>
    <row r="138" ht="12.75">
      <c r="A138" s="46"/>
    </row>
    <row r="140" ht="12.75">
      <c r="B140" s="48"/>
    </row>
    <row r="141" ht="12.75">
      <c r="A141" s="46"/>
    </row>
    <row r="142" ht="12.75">
      <c r="B142" s="47"/>
    </row>
    <row r="143" spans="1:2" ht="12.75">
      <c r="A143" s="46"/>
      <c r="B143" s="47"/>
    </row>
    <row r="144" ht="12.75">
      <c r="A144" s="46"/>
    </row>
    <row r="149" ht="12.75">
      <c r="B149" s="229"/>
    </row>
  </sheetData>
  <sheetProtection/>
  <printOptions/>
  <pageMargins left="0.748031496062992" right="0.748031496062992" top="0.984251968503937" bottom="0.98425195" header="0.511811023622047" footer="0.511811023622047"/>
  <pageSetup firstPageNumber="27" useFirstPageNumber="1" horizontalDpi="600" verticalDpi="600" orientation="landscape" r:id="rId1"/>
  <headerFooter alignWithMargins="0">
    <oddHeader>&amp;C&amp;"Arial,Bold"&amp;12CPSLD LIBRARY SURVEY 2016-2017
EXPLANATORY NOTES</oddHeader>
    <oddFooter>&amp;LCPSLD Notes 2016-2017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31"/>
  <sheetViews>
    <sheetView workbookViewId="0" topLeftCell="A5">
      <selection activeCell="K1" sqref="K1:K3"/>
    </sheetView>
  </sheetViews>
  <sheetFormatPr defaultColWidth="9.140625" defaultRowHeight="12.75"/>
  <cols>
    <col min="1" max="1" width="8.7109375" style="61" customWidth="1"/>
    <col min="2" max="6" width="8.7109375" style="62" customWidth="1"/>
    <col min="7" max="8" width="8.7109375" style="63" customWidth="1"/>
    <col min="9" max="9" width="8.7109375" style="64" customWidth="1"/>
    <col min="10" max="10" width="8.7109375" style="65" customWidth="1"/>
    <col min="11" max="11" width="8.7109375" style="62" customWidth="1"/>
    <col min="12" max="12" width="8.7109375" style="64" customWidth="1"/>
    <col min="13" max="14" width="8.7109375" style="62" customWidth="1"/>
    <col min="15" max="17" width="8.7109375" style="64" customWidth="1"/>
    <col min="18" max="18" width="8.7109375" style="20" customWidth="1"/>
    <col min="19" max="16384" width="9.140625" style="1" customWidth="1"/>
  </cols>
  <sheetData>
    <row r="1" spans="1:18" ht="205.5" customHeight="1">
      <c r="A1" s="270"/>
      <c r="B1" s="269" t="str">
        <f>'2016-2017 Data'!CK1:CK4</f>
        <v>a)  Vols per FTE Student:  5.1(d)/3(f)</v>
      </c>
      <c r="C1" s="269" t="str">
        <f>'2016-2017 Data'!CL1:CL4</f>
        <v>b)  Physical Subscriptions per FTE Student:  5.1(e)/3(f)</v>
      </c>
      <c r="D1" s="269" t="str">
        <f>'2016-2017 Data'!CM1:CM4</f>
        <v>c)  Electronic Titles per FTE Student:  5.2(d)/3(f)</v>
      </c>
      <c r="E1" s="269" t="str">
        <f>'2016-2017 Data'!CN1:CN4</f>
        <v>d)  Collection Exp per FTE Student:  7(b)/3(f)</v>
      </c>
      <c r="F1" s="269" t="str">
        <f>'2016-2017 Data'!CO1:CO4</f>
        <v>e)  Library Exp per FTE Student:  7(e)/3(f)</v>
      </c>
      <c r="G1" s="269" t="str">
        <f>'2016-2017 Data'!CP1:CP4</f>
        <v>f)  Collection Exp as % of Library Exp.:  7(b)/7(e)</v>
      </c>
      <c r="H1" s="269" t="str">
        <f>'2016-2017 Data'!CQ1:CQ4</f>
        <v>g)  Library Exp as % of Institutional Budget: 7(e)/8</v>
      </c>
      <c r="I1" s="269" t="str">
        <f>'2016-2017 Data'!CR1:CR4</f>
        <v>h)  FTE Students per FTE Library Personnel:  3(f)/4(f)</v>
      </c>
      <c r="J1" s="269" t="str">
        <f>'2016-2017 Data'!CS1:CS4</f>
        <v>i)  Direct Circulation per FTE Student:  6(g)/3(f)</v>
      </c>
      <c r="K1" s="269" t="str">
        <f>'2016-2017 Data'!CT1:CT4</f>
        <v>j)  Digital Resource Use per FTE:  6(f)/3(f)</v>
      </c>
      <c r="L1" s="269" t="str">
        <f>'2016-2017 Data'!CU1:CU4</f>
        <v>k)  Direct Circulation per Total Vols:  6(g)/5.1(d)</v>
      </c>
      <c r="M1" s="269" t="str">
        <f>'2016-2017 Data'!CV1:CV4</f>
        <v>l)  Total Library Exp per Circulation:  7(e)/6(g)</v>
      </c>
      <c r="N1" s="269" t="str">
        <f>'2016-2017 Data'!CW1:CW4</f>
        <v>m)  Ref Transactions per FTE Student:  6a(iii)/3(f)</v>
      </c>
      <c r="O1" s="269" t="str">
        <f>'2016-2017 Data'!CX1:CX4</f>
        <v>n)  Number of Students Instructed per FTE Student:  6(b)/3(f)</v>
      </c>
      <c r="P1" s="269" t="str">
        <f>'2016-2017 Data'!CY1:CY4</f>
        <v>o)  Total Library Area per FTE Student:  9(e)/3(f)</v>
      </c>
      <c r="Q1" s="269" t="str">
        <f>'2016-2017 Data'!CZ1:CZ4</f>
        <v>p)  Number of Seats per FTE Student:  9(f)/3(f)</v>
      </c>
      <c r="R1" s="269" t="str">
        <f>'2016-2017 Data'!DA1:DA4</f>
        <v>q)  Hours Open per FTE Personnel:  9(g)/4(f)</v>
      </c>
    </row>
    <row r="2" spans="1:18" ht="19.5" customHeight="1">
      <c r="A2" s="271"/>
      <c r="B2" s="269"/>
      <c r="C2" s="269"/>
      <c r="D2" s="269"/>
      <c r="E2" s="269"/>
      <c r="F2" s="269"/>
      <c r="G2" s="269"/>
      <c r="H2" s="269"/>
      <c r="I2" s="269"/>
      <c r="J2" s="269"/>
      <c r="K2" s="269"/>
      <c r="L2" s="269"/>
      <c r="M2" s="269"/>
      <c r="N2" s="269"/>
      <c r="O2" s="269"/>
      <c r="P2" s="269"/>
      <c r="Q2" s="269"/>
      <c r="R2" s="269"/>
    </row>
    <row r="3" spans="1:18" ht="22.5" customHeight="1">
      <c r="A3" s="2"/>
      <c r="B3" s="269"/>
      <c r="C3" s="269"/>
      <c r="D3" s="269"/>
      <c r="E3" s="269"/>
      <c r="F3" s="269"/>
      <c r="G3" s="269"/>
      <c r="H3" s="269"/>
      <c r="I3" s="269"/>
      <c r="J3" s="269"/>
      <c r="K3" s="269"/>
      <c r="L3" s="269"/>
      <c r="M3" s="269"/>
      <c r="N3" s="269"/>
      <c r="O3" s="269"/>
      <c r="P3" s="269"/>
      <c r="Q3" s="269"/>
      <c r="R3" s="269"/>
    </row>
    <row r="4" spans="1:18" ht="19.5" customHeight="1">
      <c r="A4" s="66" t="s">
        <v>19</v>
      </c>
      <c r="B4" s="272" t="s">
        <v>31</v>
      </c>
      <c r="C4" s="273"/>
      <c r="D4" s="273"/>
      <c r="E4" s="273"/>
      <c r="F4" s="273"/>
      <c r="G4" s="273"/>
      <c r="H4" s="273"/>
      <c r="I4" s="273"/>
      <c r="J4" s="273"/>
      <c r="K4" s="273"/>
      <c r="L4" s="273"/>
      <c r="M4" s="273"/>
      <c r="N4" s="273"/>
      <c r="O4" s="273"/>
      <c r="P4" s="273"/>
      <c r="Q4" s="273"/>
      <c r="R4" s="273"/>
    </row>
    <row r="5" spans="1:18" ht="19.5" customHeight="1">
      <c r="A5" s="35" t="s">
        <v>3</v>
      </c>
      <c r="B5" s="37">
        <f>'2016-2017 Data'!CK5</f>
        <v>4.769829361951021</v>
      </c>
      <c r="C5" s="37">
        <f>'2016-2017 Data'!CL5</f>
        <v>0.013020369758156803</v>
      </c>
      <c r="D5" s="37">
        <f>'2016-2017 Data'!CM5</f>
        <v>4.326933346896219</v>
      </c>
      <c r="E5" s="37">
        <f>'2016-2017 Data'!CN5</f>
        <v>42.10223024692928</v>
      </c>
      <c r="F5" s="37">
        <f>'2016-2017 Data'!CO5</f>
        <v>204.01617374055897</v>
      </c>
      <c r="G5" s="40">
        <f>'2016-2017 Data'!CP5</f>
        <v>0.20636712018954623</v>
      </c>
      <c r="H5" s="41">
        <f>'2016-2017 Data'!CQ5</f>
        <v>0.01314689516387254</v>
      </c>
      <c r="I5" s="38">
        <f>'2016-2017 Data'!CR5</f>
        <v>555.0959909655562</v>
      </c>
      <c r="J5" s="38">
        <f>'2016-2017 Data'!CS5</f>
        <v>2.5943086743127433</v>
      </c>
      <c r="K5" s="37">
        <f>'2016-2017 Data'!CT5</f>
        <v>0</v>
      </c>
      <c r="L5" s="39">
        <f>'2016-2017 Data'!CU5</f>
        <v>0.5438996822417947</v>
      </c>
      <c r="M5" s="37">
        <f>'2016-2017 Data'!CV5</f>
        <v>78.63989962358846</v>
      </c>
      <c r="N5" s="37">
        <f>'2016-2017 Data'!CW5</f>
        <v>1.1861251684764642</v>
      </c>
      <c r="O5" s="37">
        <f>'2016-2017 Data'!CX5</f>
        <v>0.46491874984105996</v>
      </c>
      <c r="P5" s="37">
        <f>'2016-2017 Data'!CY5</f>
        <v>0.11249904635963685</v>
      </c>
      <c r="Q5" s="37">
        <f>'2016-2017 Data'!CZ5</f>
        <v>0.06205019962871602</v>
      </c>
      <c r="R5" s="38">
        <f>'2016-2017 Data'!DA5</f>
        <v>0.008493756834422602</v>
      </c>
    </row>
    <row r="6" spans="1:18" ht="19.5" customHeight="1">
      <c r="A6" s="36" t="s">
        <v>6</v>
      </c>
      <c r="B6" s="37">
        <f>'2016-2017 Data'!CK6</f>
        <v>6.486703988803359</v>
      </c>
      <c r="C6" s="37">
        <f>'2016-2017 Data'!CL6</f>
        <v>0.019127595054816888</v>
      </c>
      <c r="D6" s="37">
        <f>'2016-2017 Data'!CM6</f>
        <v>25.895381385584326</v>
      </c>
      <c r="E6" s="37">
        <f>'2016-2017 Data'!CN6</f>
        <v>49.27991602519244</v>
      </c>
      <c r="F6" s="37">
        <f>'2016-2017 Data'!CO6</f>
        <v>249.7500991369256</v>
      </c>
      <c r="G6" s="40">
        <f>'2016-2017 Data'!CP6</f>
        <v>0.1973169027579633</v>
      </c>
      <c r="H6" s="41">
        <f>'2016-2017 Data'!CQ6</f>
        <v>0.016928536381721673</v>
      </c>
      <c r="I6" s="38">
        <f>'2016-2017 Data'!CR6</f>
        <v>353.5670103092784</v>
      </c>
      <c r="J6" s="38">
        <f>'2016-2017 Data'!CS6</f>
        <v>4.433286680662468</v>
      </c>
      <c r="K6" s="37">
        <f>'2016-2017 Data'!CT6</f>
        <v>24.669232563564265</v>
      </c>
      <c r="L6" s="39">
        <f>'2016-2017 Data'!CU6</f>
        <v>0.6834421130229965</v>
      </c>
      <c r="M6" s="37">
        <f>'2016-2017 Data'!CV6</f>
        <v>56.33520165215332</v>
      </c>
      <c r="N6" s="37">
        <f>'2016-2017 Data'!CW6</f>
        <v>1.3428971308607418</v>
      </c>
      <c r="O6" s="37">
        <f>'2016-2017 Data'!CX6</f>
        <v>0.8160718451131327</v>
      </c>
      <c r="P6" s="37">
        <f>'2016-2017 Data'!CY6</f>
        <v>0.3952647539071612</v>
      </c>
      <c r="Q6" s="37">
        <f>'2016-2017 Data'!CZ6</f>
        <v>0.06869605784931188</v>
      </c>
      <c r="R6" s="38">
        <f>'2016-2017 Data'!DA6</f>
        <v>0.0165616981572195</v>
      </c>
    </row>
    <row r="7" spans="1:18" ht="19.5" customHeight="1">
      <c r="A7" s="35" t="s">
        <v>115</v>
      </c>
      <c r="B7" s="37">
        <f>'2016-2017 Data'!CK7</f>
        <v>21.000192252234932</v>
      </c>
      <c r="C7" s="37">
        <f>'2016-2017 Data'!CL7</f>
        <v>0.030039411708161108</v>
      </c>
      <c r="D7" s="37">
        <f>'2016-2017 Data'!CM7</f>
        <v>100.07161395751226</v>
      </c>
      <c r="E7" s="37">
        <f>'2016-2017 Data'!CN7</f>
        <v>98.62693694126693</v>
      </c>
      <c r="F7" s="37">
        <f>'2016-2017 Data'!CO7</f>
        <v>478.1853215418629</v>
      </c>
      <c r="G7" s="40">
        <f>'2016-2017 Data'!CP7</f>
        <v>0.20625253954524117</v>
      </c>
      <c r="H7" s="41">
        <f>'2016-2017 Data'!CQ7</f>
        <v>0.021273404503022706</v>
      </c>
      <c r="I7" s="38">
        <f>'2016-2017 Data'!CR7</f>
        <v>218.43569553805773</v>
      </c>
      <c r="J7" s="38">
        <f>'2016-2017 Data'!CS7</f>
        <v>2.6343362491588964</v>
      </c>
      <c r="K7" s="37">
        <f>'2016-2017 Data'!CT7</f>
        <v>687.2349322310872</v>
      </c>
      <c r="L7" s="39">
        <f>'2016-2017 Data'!CU7</f>
        <v>0.12544343487515164</v>
      </c>
      <c r="M7" s="37">
        <f>'2016-2017 Data'!CV7</f>
        <v>181.52022988505746</v>
      </c>
      <c r="N7" s="37">
        <f>'2016-2017 Data'!CW7</f>
        <v>1.9936556762472364</v>
      </c>
      <c r="O7" s="37">
        <f>'2016-2017 Data'!CX7</f>
        <v>1.180428722483899</v>
      </c>
      <c r="P7" s="37">
        <f>'2016-2017 Data'!CY7</f>
        <v>0.5803854657310391</v>
      </c>
      <c r="Q7" s="37">
        <f>'2016-2017 Data'!CZ7</f>
        <v>0.13697971738921466</v>
      </c>
      <c r="R7" s="38">
        <f>'2016-2017 Data'!DA7</f>
        <v>0.01754301643756609</v>
      </c>
    </row>
    <row r="8" spans="1:18" ht="19.5" customHeight="1">
      <c r="A8" s="36" t="s">
        <v>7</v>
      </c>
      <c r="B8" s="37">
        <f>'2016-2017 Data'!CK8</f>
        <v>52.33872328933599</v>
      </c>
      <c r="C8" s="37">
        <f>'2016-2017 Data'!CL8</f>
        <v>0.09485872463963811</v>
      </c>
      <c r="D8" s="37">
        <f>'2016-2017 Data'!CM8</f>
        <v>21.879282989568914</v>
      </c>
      <c r="E8" s="37">
        <f>'2016-2017 Data'!CN8</f>
        <v>74.38915707389528</v>
      </c>
      <c r="F8" s="37">
        <f>'2016-2017 Data'!CO8</f>
        <v>378.1531242615535</v>
      </c>
      <c r="G8" s="40">
        <f>'2016-2017 Data'!CP8</f>
        <v>0.1967170236108991</v>
      </c>
      <c r="H8" s="41">
        <f>'2016-2017 Data'!CQ8</f>
        <v>0.018475137301469498</v>
      </c>
      <c r="I8" s="38">
        <f>'2016-2017 Data'!CR8</f>
        <v>262.1504424778761</v>
      </c>
      <c r="J8" s="38">
        <f>'2016-2017 Data'!CS8</f>
        <v>5.986902069338014</v>
      </c>
      <c r="K8" s="37">
        <f>'2016-2017 Data'!CT8</f>
        <v>22.35560206596226</v>
      </c>
      <c r="L8" s="39">
        <f>'2016-2017 Data'!CU8</f>
        <v>0.11438762149855201</v>
      </c>
      <c r="M8" s="37">
        <f>'2016-2017 Data'!CV8</f>
        <v>63.16340569495348</v>
      </c>
      <c r="N8" s="37">
        <f>'2016-2017 Data'!CW8</f>
        <v>6.15163892921041</v>
      </c>
      <c r="O8" s="37">
        <f>'2016-2017 Data'!CX8</f>
        <v>0.7349019343078014</v>
      </c>
      <c r="P8" s="37">
        <f>'2016-2017 Data'!CY8</f>
        <v>0.7764237248084258</v>
      </c>
      <c r="Q8" s="37">
        <f>'2016-2017 Data'!CZ8</f>
        <v>0.08675691185902845</v>
      </c>
      <c r="R8" s="38">
        <f>'2016-2017 Data'!DA8</f>
        <v>0.024305438341828984</v>
      </c>
    </row>
    <row r="9" spans="1:18" ht="19.5" customHeight="1">
      <c r="A9" s="35" t="s">
        <v>100</v>
      </c>
      <c r="B9" s="37">
        <f>'2016-2017 Data'!CK9</f>
        <v>20.790040579129304</v>
      </c>
      <c r="C9" s="37">
        <f>'2016-2017 Data'!CL9</f>
        <v>0.019037122388657884</v>
      </c>
      <c r="D9" s="37">
        <f>'2016-2017 Data'!CM9</f>
        <v>176.85386503682182</v>
      </c>
      <c r="E9" s="37">
        <f>'2016-2017 Data'!CN9</f>
        <v>44.83943690195882</v>
      </c>
      <c r="F9" s="37">
        <f>'2016-2017 Data'!CO9</f>
        <v>315.85040829617753</v>
      </c>
      <c r="G9" s="40">
        <f>'2016-2017 Data'!CP9</f>
        <v>0.14196415684197003</v>
      </c>
      <c r="H9" s="41">
        <f>'2016-2017 Data'!CQ9</f>
        <v>0.01660439383608274</v>
      </c>
      <c r="I9" s="38">
        <f>'2016-2017 Data'!CR9</f>
        <v>283.13475177304963</v>
      </c>
      <c r="J9" s="38">
        <f>'2016-2017 Data'!CS9</f>
        <v>4.324933620560093</v>
      </c>
      <c r="K9" s="37">
        <f>'2016-2017 Data'!CT9</f>
        <v>26.688542658183458</v>
      </c>
      <c r="L9" s="39">
        <f>'2016-2017 Data'!CU9</f>
        <v>0.20802910913515987</v>
      </c>
      <c r="M9" s="37">
        <f>'2016-2017 Data'!CV9</f>
        <v>73.0301169929341</v>
      </c>
      <c r="N9" s="37">
        <f>'2016-2017 Data'!CW9</f>
        <v>1.7308752066529733</v>
      </c>
      <c r="O9" s="37">
        <f>'2016-2017 Data'!CX9</f>
        <v>0.3807424477731577</v>
      </c>
      <c r="P9" s="37">
        <f>'2016-2017 Data'!CY9</f>
        <v>0.6050448374329944</v>
      </c>
      <c r="Q9" s="37">
        <f>'2016-2017 Data'!CZ9</f>
        <v>0.08165923550924303</v>
      </c>
      <c r="R9" s="38">
        <f>'2016-2017 Data'!DA9</f>
        <v>0.033565452632633636</v>
      </c>
    </row>
    <row r="10" spans="1:18" ht="19.5" customHeight="1">
      <c r="A10" s="36" t="s">
        <v>8</v>
      </c>
      <c r="B10" s="37">
        <f>'2016-2017 Data'!CK10</f>
        <v>23.330573405832922</v>
      </c>
      <c r="C10" s="37">
        <f>'2016-2017 Data'!CL10</f>
        <v>0.028546712802768166</v>
      </c>
      <c r="D10" s="37">
        <f>'2016-2017 Data'!CM10</f>
        <v>9.947108255066732</v>
      </c>
      <c r="E10" s="37">
        <f>'2016-2017 Data'!CN10</f>
        <v>83.7257785467128</v>
      </c>
      <c r="F10" s="37">
        <f>'2016-2017 Data'!CO10</f>
        <v>419.59008897676716</v>
      </c>
      <c r="G10" s="40">
        <f>'2016-2017 Data'!CP10</f>
        <v>0.19954184034920977</v>
      </c>
      <c r="H10" s="41">
        <f>'2016-2017 Data'!CQ10</f>
        <v>0.026214899851159858</v>
      </c>
      <c r="I10" s="38">
        <f>'2016-2017 Data'!CR10</f>
        <v>219.8913043478261</v>
      </c>
      <c r="J10" s="38">
        <f>'2016-2017 Data'!CS10</f>
        <v>23.170291646070194</v>
      </c>
      <c r="K10" s="37">
        <f>'2016-2017 Data'!CT10</f>
        <v>0</v>
      </c>
      <c r="L10" s="39">
        <f>'2016-2017 Data'!CU10</f>
        <v>0.9931299691192906</v>
      </c>
      <c r="M10" s="37">
        <f>'2016-2017 Data'!CV10</f>
        <v>18.108968820335583</v>
      </c>
      <c r="N10" s="37">
        <f>'2016-2017 Data'!CW10</f>
        <v>3.736529906080079</v>
      </c>
      <c r="O10" s="37">
        <f>'2016-2017 Data'!CX10</f>
        <v>1.014087988136431</v>
      </c>
      <c r="P10" s="37">
        <f>'2016-2017 Data'!CY10</f>
        <v>0.6119624320316361</v>
      </c>
      <c r="Q10" s="37">
        <f>'2016-2017 Data'!CZ10</f>
        <v>0.10652496292634701</v>
      </c>
      <c r="R10" s="38">
        <f>'2016-2017 Data'!DA10</f>
        <v>0.018042511122095897</v>
      </c>
    </row>
    <row r="11" spans="1:18" ht="19.5" customHeight="1">
      <c r="A11" s="35" t="s">
        <v>106</v>
      </c>
      <c r="B11" s="37">
        <f>'2016-2017 Data'!CK11</f>
        <v>37.23290304861302</v>
      </c>
      <c r="C11" s="37">
        <f>'2016-2017 Data'!CL11</f>
        <v>0.10780005492996429</v>
      </c>
      <c r="D11" s="37">
        <f>'2016-2017 Data'!CM11</f>
        <v>62.79524855808843</v>
      </c>
      <c r="E11" s="37">
        <f>'2016-2017 Data'!CN11</f>
        <v>152.86566190606973</v>
      </c>
      <c r="F11" s="37">
        <f>'2016-2017 Data'!CO11</f>
        <v>755.6238327382587</v>
      </c>
      <c r="G11" s="40">
        <f>'2016-2017 Data'!CP11</f>
        <v>0.2023039180118357</v>
      </c>
      <c r="H11" s="41">
        <f>'2016-2017 Data'!CQ11</f>
        <v>0.029656506259476422</v>
      </c>
      <c r="I11" s="38">
        <f>'2016-2017 Data'!CR11</f>
        <v>127.08551483420594</v>
      </c>
      <c r="J11" s="38">
        <f>'2016-2017 Data'!CS11</f>
        <v>11.860752540510848</v>
      </c>
      <c r="K11" s="37">
        <f>'2016-2017 Data'!CT11</f>
        <v>23.264213128261463</v>
      </c>
      <c r="L11" s="39">
        <f>'2016-2017 Data'!CU11</f>
        <v>0.3185556743997344</v>
      </c>
      <c r="M11" s="37">
        <f>'2016-2017 Data'!CV11</f>
        <v>63.70791652194049</v>
      </c>
      <c r="N11" s="37">
        <f>'2016-2017 Data'!CW11</f>
        <v>4.686899203515518</v>
      </c>
      <c r="O11" s="37">
        <f>'2016-2017 Data'!CX11</f>
        <v>0.8939851689096402</v>
      </c>
      <c r="P11" s="37">
        <f>'2016-2017 Data'!CY11</f>
        <v>0.6811315572644877</v>
      </c>
      <c r="Q11" s="37">
        <f>'2016-2017 Data'!CZ11</f>
        <v>0.06934907992309805</v>
      </c>
      <c r="R11" s="38">
        <f>'2016-2017 Data'!DA11</f>
        <v>0.048063718758582806</v>
      </c>
    </row>
    <row r="12" spans="1:18" ht="19.5" customHeight="1">
      <c r="A12" s="36" t="s">
        <v>9</v>
      </c>
      <c r="B12" s="37">
        <f>'2016-2017 Data'!CK12</f>
        <v>10.394868562530124</v>
      </c>
      <c r="C12" s="37">
        <f>'2016-2017 Data'!CL12</f>
        <v>0.03893070334804049</v>
      </c>
      <c r="D12" s="37">
        <f>'2016-2017 Data'!CM12</f>
        <v>103.71880909124616</v>
      </c>
      <c r="E12" s="37">
        <f>'2016-2017 Data'!CN12</f>
        <v>84.49594008379371</v>
      </c>
      <c r="F12" s="37">
        <f>'2016-2017 Data'!CO12</f>
        <v>308.58106855511477</v>
      </c>
      <c r="G12" s="40">
        <f>'2016-2017 Data'!CP12</f>
        <v>0.2738208811040595</v>
      </c>
      <c r="H12" s="41">
        <f>'2016-2017 Data'!CQ12</f>
        <v>0.01860469961390745</v>
      </c>
      <c r="I12" s="38">
        <f>'2016-2017 Data'!CR12</f>
        <v>359.61333333333334</v>
      </c>
      <c r="J12" s="38">
        <f>'2016-2017 Data'!CS12</f>
        <v>1.0689258833561974</v>
      </c>
      <c r="K12" s="37">
        <f>'2016-2017 Data'!CT12</f>
        <v>19.94920470134589</v>
      </c>
      <c r="L12" s="39">
        <f>'2016-2017 Data'!CU12</f>
        <v>0.10283207304893709</v>
      </c>
      <c r="M12" s="37">
        <f>'2016-2017 Data'!CV12</f>
        <v>288.6833159902879</v>
      </c>
      <c r="N12" s="37">
        <f>'2016-2017 Data'!CW12</f>
        <v>1.546475844425494</v>
      </c>
      <c r="O12" s="37">
        <f>'2016-2017 Data'!CX12</f>
        <v>0.48014534129249936</v>
      </c>
      <c r="P12" s="37">
        <f>'2016-2017 Data'!CY12</f>
        <v>0.24248266656779505</v>
      </c>
      <c r="Q12" s="37">
        <f>'2016-2017 Data'!CZ12</f>
        <v>0.025953802232026993</v>
      </c>
      <c r="R12" s="38">
        <f>'2016-2017 Data'!DA12</f>
        <v>0.023729190612138965</v>
      </c>
    </row>
    <row r="13" spans="1:18" ht="19.5" customHeight="1">
      <c r="A13" s="35" t="s">
        <v>108</v>
      </c>
      <c r="B13" s="37">
        <f>'2016-2017 Data'!CK13</f>
        <v>23.259981578631212</v>
      </c>
      <c r="C13" s="37">
        <f>'2016-2017 Data'!CL13</f>
        <v>0.033438788995234475</v>
      </c>
      <c r="D13" s="37">
        <f>'2016-2017 Data'!CM13</f>
        <v>33.88610788514677</v>
      </c>
      <c r="E13" s="37">
        <f>'2016-2017 Data'!CN13</f>
        <v>112.30277121460895</v>
      </c>
      <c r="F13" s="37">
        <f>'2016-2017 Data'!CO13</f>
        <v>526.1277081414441</v>
      </c>
      <c r="G13" s="40">
        <f>'2016-2017 Data'!CP13</f>
        <v>0.2134515431839174</v>
      </c>
      <c r="H13" s="41">
        <f>'2016-2017 Data'!CQ13</f>
        <v>0.034595704481493066</v>
      </c>
      <c r="I13" s="38">
        <f>'2016-2017 Data'!CR13</f>
        <v>186.87371375116933</v>
      </c>
      <c r="J13" s="38">
        <f>'2016-2017 Data'!CS13</f>
        <v>3.7427415802330706</v>
      </c>
      <c r="K13" s="37">
        <f>'2016-2017 Data'!CT13</f>
        <v>87.5990148572344</v>
      </c>
      <c r="L13" s="39">
        <f>'2016-2017 Data'!CU13</f>
        <v>0.16090905177979598</v>
      </c>
      <c r="M13" s="37">
        <f>'2016-2017 Data'!CV13</f>
        <v>140.57281189813824</v>
      </c>
      <c r="N13" s="37">
        <f>'2016-2017 Data'!CW13</f>
        <v>1.1569420527812262</v>
      </c>
      <c r="O13" s="37">
        <f>'2016-2017 Data'!CX13</f>
        <v>1.0221857354531256</v>
      </c>
      <c r="P13" s="37">
        <f>'2016-2017 Data'!CY13</f>
        <v>0.9011453285811541</v>
      </c>
      <c r="Q13" s="37">
        <f>'2016-2017 Data'!CZ13</f>
        <v>0.13395538825037043</v>
      </c>
      <c r="R13" s="38">
        <f>'2016-2017 Data'!DA13</f>
        <v>0.03118617596411838</v>
      </c>
    </row>
    <row r="14" spans="1:18" ht="19.5" customHeight="1">
      <c r="A14" s="36" t="s">
        <v>4</v>
      </c>
      <c r="B14" s="37">
        <f>'2016-2017 Data'!CK14</f>
        <v>13.023391812865498</v>
      </c>
      <c r="C14" s="37">
        <f>'2016-2017 Data'!CL14</f>
        <v>0.02699055330634278</v>
      </c>
      <c r="D14" s="37">
        <f>'2016-2017 Data'!CM14</f>
        <v>16.71479982006298</v>
      </c>
      <c r="E14" s="37">
        <f>'2016-2017 Data'!CN14</f>
        <v>57.04868046183836</v>
      </c>
      <c r="F14" s="37">
        <f>'2016-2017 Data'!CO14</f>
        <v>393.5119568151147</v>
      </c>
      <c r="G14" s="40">
        <f>'2016-2017 Data'!CP14</f>
        <v>0.14497318181526508</v>
      </c>
      <c r="H14" s="41">
        <f>'2016-2017 Data'!CQ14</f>
        <v>0.021330010411453788</v>
      </c>
      <c r="I14" s="38">
        <f>'2016-2017 Data'!CR14</f>
        <v>232.77486910994764</v>
      </c>
      <c r="J14" s="38">
        <f>'2016-2017 Data'!CS14</f>
        <v>5.413255360623782</v>
      </c>
      <c r="K14" s="37">
        <f>'2016-2017 Data'!CT14</f>
        <v>93.06087869245763</v>
      </c>
      <c r="L14" s="39">
        <f>'2016-2017 Data'!CU14</f>
        <v>0.41565633887142645</v>
      </c>
      <c r="M14" s="37">
        <f>'2016-2017 Data'!CV14</f>
        <v>72.69414254452785</v>
      </c>
      <c r="N14" s="37">
        <f>'2016-2017 Data'!CW14</f>
        <v>7.650922177237967</v>
      </c>
      <c r="O14" s="37">
        <f>'2016-2017 Data'!CX14</f>
        <v>2.8959364222522117</v>
      </c>
      <c r="P14" s="37">
        <f>'2016-2017 Data'!CY14</f>
        <v>0.7183985605038237</v>
      </c>
      <c r="Q14" s="37">
        <f>'2016-2017 Data'!CZ14</f>
        <v>0.1370520317888739</v>
      </c>
      <c r="R14" s="38">
        <f>'2016-2017 Data'!DA14</f>
        <v>0.011396011396011397</v>
      </c>
    </row>
    <row r="15" spans="1:18" ht="19.5" customHeight="1">
      <c r="A15" s="43" t="s">
        <v>167</v>
      </c>
      <c r="B15" s="37">
        <f>'2016-2017 Data'!CK15</f>
        <v>31.85097106619104</v>
      </c>
      <c r="C15" s="37">
        <f>'2016-2017 Data'!CL15</f>
        <v>0.0178359096313912</v>
      </c>
      <c r="D15" s="37">
        <f>'2016-2017 Data'!CM15</f>
        <v>247.72096710265555</v>
      </c>
      <c r="E15" s="37">
        <f>'2016-2017 Data'!CN15</f>
        <v>74.23743559254855</v>
      </c>
      <c r="F15" s="37">
        <f>'2016-2017 Data'!CO15</f>
        <v>476.77863654379706</v>
      </c>
      <c r="G15" s="40">
        <f>'2016-2017 Data'!CP15</f>
        <v>0.1557062961769871</v>
      </c>
      <c r="H15" s="41" t="e">
        <f>'2016-2017 Data'!CQ15</f>
        <v>#DIV/0!</v>
      </c>
      <c r="I15" s="38">
        <f>'2016-2017 Data'!CR15</f>
        <v>201.84</v>
      </c>
      <c r="J15" s="38">
        <f>'2016-2017 Data'!CS15</f>
        <v>0.6916369401506143</v>
      </c>
      <c r="K15" s="37">
        <f>'2016-2017 Data'!CT15</f>
        <v>17.66349583828775</v>
      </c>
      <c r="L15" s="39">
        <f>'2016-2017 Data'!CU15</f>
        <v>0.021714783474365357</v>
      </c>
      <c r="M15" s="37">
        <f>'2016-2017 Data'!CV15</f>
        <v>689.3481375358166</v>
      </c>
      <c r="N15" s="37">
        <f>'2016-2017 Data'!CW15</f>
        <v>5.747126436781609</v>
      </c>
      <c r="O15" s="37">
        <f>'2016-2017 Data'!CX15</f>
        <v>0.7173999207292905</v>
      </c>
      <c r="P15" s="37">
        <f>'2016-2017 Data'!CY15</f>
        <v>1.1573523583036067</v>
      </c>
      <c r="Q15" s="37">
        <f>'2016-2017 Data'!CZ15</f>
        <v>0.23979389615537058</v>
      </c>
      <c r="R15" s="38">
        <f>'2016-2017 Data'!DA15</f>
        <v>0.21006738010305193</v>
      </c>
    </row>
    <row r="16" spans="1:18" ht="19.5" customHeight="1">
      <c r="A16" s="44" t="s">
        <v>11</v>
      </c>
      <c r="B16" s="37">
        <f>'2016-2017 Data'!CK16</f>
        <v>14.863679522539224</v>
      </c>
      <c r="C16" s="37">
        <f>'2016-2017 Data'!CL16</f>
        <v>0.0773160916941719</v>
      </c>
      <c r="D16" s="37">
        <f>'2016-2017 Data'!CM16</f>
        <v>113.10259076728309</v>
      </c>
      <c r="E16" s="37">
        <f>'2016-2017 Data'!CN16</f>
        <v>52.303657819776646</v>
      </c>
      <c r="F16" s="37">
        <f>'2016-2017 Data'!CO16</f>
        <v>305.4862775240765</v>
      </c>
      <c r="G16" s="40">
        <f>'2016-2017 Data'!CP16</f>
        <v>0.17121442653231583</v>
      </c>
      <c r="H16" s="41">
        <f>'2016-2017 Data'!CQ16</f>
        <v>0.015654758047211406</v>
      </c>
      <c r="I16" s="38">
        <f>'2016-2017 Data'!CR16</f>
        <v>210.63809523809522</v>
      </c>
      <c r="J16" s="38">
        <f>'2016-2017 Data'!CS16</f>
        <v>2.854365420264955</v>
      </c>
      <c r="K16" s="37">
        <f>'2016-2017 Data'!CT16</f>
        <v>34.299859836325</v>
      </c>
      <c r="L16" s="39">
        <f>'2016-2017 Data'!CU16</f>
        <v>0.19203625965808846</v>
      </c>
      <c r="M16" s="37">
        <f>'2016-2017 Data'!CV16</f>
        <v>107.02423570410265</v>
      </c>
      <c r="N16" s="37">
        <f>'2016-2017 Data'!CW16</f>
        <v>1.1222136817832438</v>
      </c>
      <c r="O16" s="37">
        <f>'2016-2017 Data'!CX16</f>
        <v>0.543021205407605</v>
      </c>
      <c r="P16" s="37">
        <f>'2016-2017 Data'!CY16</f>
        <v>0.5475426142786093</v>
      </c>
      <c r="Q16" s="37">
        <f>'2016-2017 Data'!CZ16</f>
        <v>0.13519012524302573</v>
      </c>
      <c r="R16" s="38">
        <f>'2016-2017 Data'!DA16</f>
        <v>0.06804720350861329</v>
      </c>
    </row>
    <row r="17" spans="1:18" ht="19.5" customHeight="1">
      <c r="A17" s="43" t="s">
        <v>12</v>
      </c>
      <c r="B17" s="37">
        <f>'2016-2017 Data'!CK17</f>
        <v>23.557480047546274</v>
      </c>
      <c r="C17" s="37">
        <f>'2016-2017 Data'!CL17</f>
        <v>0.0271692986924775</v>
      </c>
      <c r="D17" s="37">
        <f>'2016-2017 Data'!CM17</f>
        <v>217.439293598234</v>
      </c>
      <c r="E17" s="37">
        <f>'2016-2017 Data'!CN17</f>
        <v>65.97027508914925</v>
      </c>
      <c r="F17" s="37">
        <f>'2016-2017 Data'!CO17</f>
        <v>378.72145525556124</v>
      </c>
      <c r="G17" s="40">
        <f>'2016-2017 Data'!CP17</f>
        <v>0.17419207223058572</v>
      </c>
      <c r="H17" s="41">
        <f>'2016-2017 Data'!CQ17</f>
        <v>0.012785967916103794</v>
      </c>
      <c r="I17" s="38">
        <f>'2016-2017 Data'!CR17</f>
        <v>203.41968911917098</v>
      </c>
      <c r="J17" s="38">
        <f>'2016-2017 Data'!CS17</f>
        <v>2.458821531669214</v>
      </c>
      <c r="K17" s="37">
        <f>'2016-2017 Data'!CT17</f>
        <v>27.4180675836305</v>
      </c>
      <c r="L17" s="39">
        <f>'2016-2017 Data'!CU17</f>
        <v>0.10437540546385064</v>
      </c>
      <c r="M17" s="37">
        <f>'2016-2017 Data'!CV17</f>
        <v>154.0255973756906</v>
      </c>
      <c r="N17" s="37">
        <f>'2016-2017 Data'!CW17</f>
        <v>4.148412294107659</v>
      </c>
      <c r="O17" s="37">
        <f>'2016-2017 Data'!CX17</f>
        <v>0.35065376124978775</v>
      </c>
      <c r="P17" s="37">
        <f>'2016-2017 Data'!CY17</f>
        <v>0.7035914416709119</v>
      </c>
      <c r="Q17" s="37">
        <f>'2016-2017 Data'!CZ17</f>
        <v>0.11377143827474953</v>
      </c>
      <c r="R17" s="38">
        <f>'2016-2017 Data'!DA17</f>
        <v>0.10782815418577009</v>
      </c>
    </row>
    <row r="18" spans="1:18" ht="19.5" customHeight="1">
      <c r="A18" s="44" t="s">
        <v>13</v>
      </c>
      <c r="B18" s="37">
        <f>'2016-2017 Data'!CK18</f>
        <v>38.643339016976796</v>
      </c>
      <c r="C18" s="37">
        <f>'2016-2017 Data'!CL18</f>
        <v>0.0630143079546297</v>
      </c>
      <c r="D18" s="37">
        <f>'2016-2017 Data'!CM18</f>
        <v>55.25168655941878</v>
      </c>
      <c r="E18" s="37">
        <f>'2016-2017 Data'!CN18</f>
        <v>89.43830528578842</v>
      </c>
      <c r="F18" s="37">
        <f>'2016-2017 Data'!CO18</f>
        <v>478.4866557936096</v>
      </c>
      <c r="G18" s="40">
        <f>'2016-2017 Data'!CP18</f>
        <v>0.1869191213649367</v>
      </c>
      <c r="H18" s="41">
        <f>'2016-2017 Data'!CQ18</f>
        <v>0.019152244807121663</v>
      </c>
      <c r="I18" s="38">
        <f>'2016-2017 Data'!CR18</f>
        <v>217.56451612903226</v>
      </c>
      <c r="J18" s="38">
        <f>'2016-2017 Data'!CS18</f>
        <v>5.127881977907925</v>
      </c>
      <c r="K18" s="37">
        <f>'2016-2017 Data'!CT18</f>
        <v>20.01334420639039</v>
      </c>
      <c r="L18" s="39">
        <f>'2016-2017 Data'!CU18</f>
        <v>0.13269769404903503</v>
      </c>
      <c r="M18" s="37">
        <f>'2016-2017 Data'!CV18</f>
        <v>93.31077779384127</v>
      </c>
      <c r="N18" s="37">
        <f>'2016-2017 Data'!CW18</f>
        <v>1.1542738527689227</v>
      </c>
      <c r="O18" s="37">
        <f>'2016-2017 Data'!CX18</f>
        <v>0.3180369189710134</v>
      </c>
      <c r="P18" s="37">
        <f>'2016-2017 Data'!CY18</f>
        <v>1.0564163392393802</v>
      </c>
      <c r="Q18" s="37">
        <f>'2016-2017 Data'!CZ18</f>
        <v>0.11787382311513084</v>
      </c>
      <c r="R18" s="38">
        <f>'2016-2017 Data'!DA18</f>
        <v>0.11416709911779968</v>
      </c>
    </row>
    <row r="19" spans="1:18" ht="19.5" customHeight="1">
      <c r="A19" s="43" t="s">
        <v>64</v>
      </c>
      <c r="B19" s="37">
        <f>'2016-2017 Data'!CK19</f>
        <v>19.08290073934246</v>
      </c>
      <c r="C19" s="37">
        <f>'2016-2017 Data'!CL19</f>
        <v>0.021105343191232764</v>
      </c>
      <c r="D19" s="37">
        <f>'2016-2017 Data'!CM19</f>
        <v>42.325782601856226</v>
      </c>
      <c r="E19" s="37">
        <f>'2016-2017 Data'!CN19</f>
        <v>67.51483928477793</v>
      </c>
      <c r="F19" s="37">
        <f>'2016-2017 Data'!CO19</f>
        <v>328.09980074458605</v>
      </c>
      <c r="G19" s="40">
        <f>'2016-2017 Data'!CP19</f>
        <v>0.20577531327833945</v>
      </c>
      <c r="H19" s="41">
        <f>'2016-2017 Data'!CQ19</f>
        <v>0.024151514100596568</v>
      </c>
      <c r="I19" s="38">
        <f>'2016-2017 Data'!CR19</f>
        <v>272.4428571428571</v>
      </c>
      <c r="J19" s="38">
        <f>'2016-2017 Data'!CS19</f>
        <v>4.635047978606261</v>
      </c>
      <c r="K19" s="37">
        <f>'2016-2017 Data'!CT19</f>
        <v>37.390409522311366</v>
      </c>
      <c r="L19" s="39">
        <f>'2016-2017 Data'!CU19</f>
        <v>0.24289011623114334</v>
      </c>
      <c r="M19" s="37">
        <f>'2016-2017 Data'!CV19</f>
        <v>70.78671078680921</v>
      </c>
      <c r="N19" s="37">
        <f>'2016-2017 Data'!CW19</f>
        <v>1.2457396046353102</v>
      </c>
      <c r="O19" s="37">
        <f>'2016-2017 Data'!CX19</f>
        <v>0.7396046353101569</v>
      </c>
      <c r="P19" s="37">
        <f>'2016-2017 Data'!CY19</f>
        <v>0.50207120759268</v>
      </c>
      <c r="Q19" s="37">
        <f>'2016-2017 Data'!CZ19</f>
        <v>0.07970216559173615</v>
      </c>
      <c r="R19" s="38">
        <f>'2016-2017 Data'!DA19</f>
        <v>0.04004771642808453</v>
      </c>
    </row>
    <row r="20" spans="1:18" ht="19.5" customHeight="1">
      <c r="A20" s="44" t="s">
        <v>99</v>
      </c>
      <c r="B20" s="37">
        <f>'2016-2017 Data'!CK20</f>
        <v>30.310769230769232</v>
      </c>
      <c r="C20" s="37">
        <f>'2016-2017 Data'!CL20</f>
        <v>0.09230769230769231</v>
      </c>
      <c r="D20" s="37">
        <f>'2016-2017 Data'!CM20</f>
        <v>270.9830769230769</v>
      </c>
      <c r="E20" s="37">
        <f>'2016-2017 Data'!CN20</f>
        <v>196.92307692307693</v>
      </c>
      <c r="F20" s="37">
        <f>'2016-2017 Data'!CO20</f>
        <v>715.7307692307693</v>
      </c>
      <c r="G20" s="40">
        <f>'2016-2017 Data'!CP20</f>
        <v>0.275135687033156</v>
      </c>
      <c r="H20" s="41" t="e">
        <f>'2016-2017 Data'!CQ20</f>
        <v>#DIV/0!</v>
      </c>
      <c r="I20" s="38">
        <f>'2016-2017 Data'!CR20</f>
        <v>108.33333333333333</v>
      </c>
      <c r="J20" s="38">
        <f>'2016-2017 Data'!CS20</f>
        <v>5.7446153846153845</v>
      </c>
      <c r="K20" s="37">
        <f>'2016-2017 Data'!CT20</f>
        <v>0</v>
      </c>
      <c r="L20" s="39">
        <f>'2016-2017 Data'!CU20</f>
        <v>0.189523906202416</v>
      </c>
      <c r="M20" s="37">
        <f>'2016-2017 Data'!CV20</f>
        <v>124.5915907873594</v>
      </c>
      <c r="N20" s="37">
        <f>'2016-2017 Data'!CW20</f>
        <v>2.1584615384615384</v>
      </c>
      <c r="O20" s="37">
        <f>'2016-2017 Data'!CX20</f>
        <v>0.9107692307692308</v>
      </c>
      <c r="P20" s="37">
        <f>'2016-2017 Data'!CY20</f>
        <v>1.3153846153846154</v>
      </c>
      <c r="Q20" s="37">
        <f>'2016-2017 Data'!CZ20</f>
        <v>0.20923076923076922</v>
      </c>
      <c r="R20" s="38">
        <f>'2016-2017 Data'!DA20</f>
        <v>0.11692307692307692</v>
      </c>
    </row>
    <row r="21" spans="1:18" ht="19.5" customHeight="1">
      <c r="A21" s="43" t="s">
        <v>14</v>
      </c>
      <c r="B21" s="37">
        <f>'2016-2017 Data'!CK21</f>
        <v>17.969002260251855</v>
      </c>
      <c r="C21" s="37">
        <f>'2016-2017 Data'!CL21</f>
        <v>0.03874717468517921</v>
      </c>
      <c r="D21" s="37">
        <f>'2016-2017 Data'!CM21</f>
        <v>172.8548364776973</v>
      </c>
      <c r="E21" s="37">
        <f>'2016-2017 Data'!CN21</f>
        <v>274.9231975644633</v>
      </c>
      <c r="F21" s="37">
        <f>'2016-2017 Data'!CO21</f>
        <v>835.546842566539</v>
      </c>
      <c r="G21" s="40">
        <f>'2016-2017 Data'!CP21</f>
        <v>0.3290338537094881</v>
      </c>
      <c r="H21" s="41">
        <f>'2016-2017 Data'!CQ21</f>
        <v>0.027915105120740503</v>
      </c>
      <c r="I21" s="38">
        <f>'2016-2017 Data'!CR21</f>
        <v>128.35405565423326</v>
      </c>
      <c r="J21" s="38">
        <f>'2016-2017 Data'!CS21</f>
        <v>4.6242907883204944</v>
      </c>
      <c r="K21" s="37">
        <f>'2016-2017 Data'!CT21</f>
        <v>0</v>
      </c>
      <c r="L21" s="39">
        <f>'2016-2017 Data'!CU21</f>
        <v>0.25734822230779103</v>
      </c>
      <c r="M21" s="37">
        <f>'2016-2017 Data'!CV21</f>
        <v>180.68648379052368</v>
      </c>
      <c r="N21" s="37">
        <f>'2016-2017 Data'!CW21</f>
        <v>2.162461368144287</v>
      </c>
      <c r="O21" s="37">
        <f>'2016-2017 Data'!CX21</f>
        <v>0</v>
      </c>
      <c r="P21" s="37">
        <f>'2016-2017 Data'!CY21</f>
        <v>0.8764241893076249</v>
      </c>
      <c r="Q21" s="37">
        <f>'2016-2017 Data'!CZ21</f>
        <v>0.062272245029752295</v>
      </c>
      <c r="R21" s="38">
        <f>'2016-2017 Data'!DA21</f>
        <v>0.03736334701785138</v>
      </c>
    </row>
    <row r="22" spans="1:18" ht="19.5" customHeight="1">
      <c r="A22" s="44" t="s">
        <v>15</v>
      </c>
      <c r="B22" s="37">
        <f>'2016-2017 Data'!CK22</f>
        <v>24.89144530432964</v>
      </c>
      <c r="C22" s="37">
        <f>'2016-2017 Data'!CL22</f>
        <v>0.07195147458690651</v>
      </c>
      <c r="D22" s="37">
        <f>'2016-2017 Data'!CM22</f>
        <v>41.40723697971136</v>
      </c>
      <c r="E22" s="37">
        <f>'2016-2017 Data'!CN22</f>
        <v>55.000209161263335</v>
      </c>
      <c r="F22" s="37">
        <f>'2016-2017 Data'!CO22</f>
        <v>331.38088266053126</v>
      </c>
      <c r="G22" s="40">
        <f>'2016-2017 Data'!CP22</f>
        <v>0.16597278853169664</v>
      </c>
      <c r="H22" s="41">
        <f>'2016-2017 Data'!CQ22</f>
        <v>0.016491042296301123</v>
      </c>
      <c r="I22" s="38">
        <f>'2016-2017 Data'!CR22</f>
        <v>289.75757575757575</v>
      </c>
      <c r="J22" s="38">
        <f>'2016-2017 Data'!CS22</f>
        <v>5.29889144530433</v>
      </c>
      <c r="K22" s="37">
        <f>'2016-2017 Data'!CT22</f>
        <v>23.350763438611168</v>
      </c>
      <c r="L22" s="39">
        <f>'2016-2017 Data'!CU22</f>
        <v>0.21288002285599045</v>
      </c>
      <c r="M22" s="37">
        <f>'2016-2017 Data'!CV22</f>
        <v>62.537775321702064</v>
      </c>
      <c r="N22" s="37">
        <f>'2016-2017 Data'!CW22</f>
        <v>2.434218782681447</v>
      </c>
      <c r="O22" s="37">
        <f>'2016-2017 Data'!CX22</f>
        <v>0.5040786446350136</v>
      </c>
      <c r="P22" s="37">
        <f>'2016-2017 Data'!CY22</f>
        <v>0.6044760510353483</v>
      </c>
      <c r="Q22" s="37">
        <f>'2016-2017 Data'!CZ22</f>
        <v>0.060656766366868856</v>
      </c>
      <c r="R22" s="38">
        <f>'2016-2017 Data'!DA22</f>
        <v>0.04078644635013595</v>
      </c>
    </row>
    <row r="23" spans="1:18" ht="19.5" customHeight="1">
      <c r="A23" s="43" t="s">
        <v>32</v>
      </c>
      <c r="B23" s="37">
        <f>'2016-2017 Data'!CK23</f>
        <v>140.42251226444125</v>
      </c>
      <c r="C23" s="37">
        <f>'2016-2017 Data'!CL23</f>
        <v>0.07010191705436179</v>
      </c>
      <c r="D23" s="37">
        <f>'2016-2017 Data'!CM23</f>
        <v>159.76435075396896</v>
      </c>
      <c r="E23" s="37">
        <f>'2016-2017 Data'!CN23</f>
        <v>485.486730870187</v>
      </c>
      <c r="F23" s="37">
        <f>'2016-2017 Data'!CO23</f>
        <v>1142.4809018663673</v>
      </c>
      <c r="G23" s="40">
        <f>'2016-2017 Data'!CP23</f>
        <v>0.42494078463551677</v>
      </c>
      <c r="H23" s="41">
        <f>'2016-2017 Data'!CQ23</f>
        <v>0.03834333506484038</v>
      </c>
      <c r="I23" s="38">
        <f>'2016-2017 Data'!CR23</f>
        <v>144.07250440112148</v>
      </c>
      <c r="J23" s="38">
        <f>'2016-2017 Data'!CS23</f>
        <v>17.778823699788198</v>
      </c>
      <c r="K23" s="37">
        <f>'2016-2017 Data'!CT23</f>
        <v>277.72085045527774</v>
      </c>
      <c r="L23" s="39">
        <f>'2016-2017 Data'!CU23</f>
        <v>0.12660949738819247</v>
      </c>
      <c r="M23" s="37">
        <f>'2016-2017 Data'!CV23</f>
        <v>64.2607700688307</v>
      </c>
      <c r="N23" s="37">
        <f>'2016-2017 Data'!CW23</f>
        <v>4.414293731105519</v>
      </c>
      <c r="O23" s="37">
        <f>'2016-2017 Data'!CX23</f>
        <v>1.1767980304483987</v>
      </c>
      <c r="P23" s="37">
        <f>'2016-2017 Data'!CY23</f>
        <v>0.8663402183161057</v>
      </c>
      <c r="Q23" s="37">
        <f>'2016-2017 Data'!CZ23</f>
        <v>0.09060299415289368</v>
      </c>
      <c r="R23" s="38">
        <f>'2016-2017 Data'!DA23</f>
        <v>0.011133035245560361</v>
      </c>
    </row>
    <row r="24" spans="1:18" ht="19.5" customHeight="1">
      <c r="A24" s="44" t="s">
        <v>63</v>
      </c>
      <c r="B24" s="37">
        <f>'2016-2017 Data'!CK24</f>
        <v>24.284042931990438</v>
      </c>
      <c r="C24" s="37">
        <f>'2016-2017 Data'!CL24</f>
        <v>0.003357240958339692</v>
      </c>
      <c r="D24" s="37">
        <f>'2016-2017 Data'!CM24</f>
        <v>18.201027519202402</v>
      </c>
      <c r="E24" s="37">
        <f>'2016-2017 Data'!CN24</f>
        <v>161.8508571137901</v>
      </c>
      <c r="F24" s="37">
        <f>'2016-2017 Data'!CO24</f>
        <v>373.5846177323363</v>
      </c>
      <c r="G24" s="40">
        <f>'2016-2017 Data'!CP24</f>
        <v>0.4332374766825974</v>
      </c>
      <c r="H24" s="41" t="e">
        <f>'2016-2017 Data'!CQ24</f>
        <v>#DIV/0!</v>
      </c>
      <c r="I24" s="38">
        <f>'2016-2017 Data'!CR24</f>
        <v>481.8382352941177</v>
      </c>
      <c r="J24" s="38">
        <f>'2016-2017 Data'!CS24</f>
        <v>3.190192787018668</v>
      </c>
      <c r="K24" s="37">
        <f>'2016-2017 Data'!CT24</f>
        <v>0</v>
      </c>
      <c r="L24" s="39">
        <f>'2016-2017 Data'!CU24</f>
        <v>0.13136992040217846</v>
      </c>
      <c r="M24" s="37">
        <f>'2016-2017 Data'!CV24</f>
        <v>117.10408827093565</v>
      </c>
      <c r="N24" s="37">
        <f>'2016-2017 Data'!CW24</f>
        <v>0.573172592705631</v>
      </c>
      <c r="O24" s="37">
        <f>'2016-2017 Data'!CX24</f>
        <v>0.4347118368177425</v>
      </c>
      <c r="P24" s="37">
        <f>'2016-2017 Data'!CY24</f>
        <v>0.6256676331451244</v>
      </c>
      <c r="Q24" s="37">
        <f>'2016-2017 Data'!CZ24</f>
        <v>0.05676789256828933</v>
      </c>
      <c r="R24" s="38">
        <f>'2016-2017 Data'!DA24</f>
        <v>0.039473014904115165</v>
      </c>
    </row>
    <row r="25" spans="1:18" ht="19.5" customHeight="1">
      <c r="A25" s="43" t="s">
        <v>16</v>
      </c>
      <c r="B25" s="37">
        <f>'2016-2017 Data'!CK25</f>
        <v>88.98391526088662</v>
      </c>
      <c r="C25" s="37">
        <f>'2016-2017 Data'!CL25</f>
        <v>0.05688505296194586</v>
      </c>
      <c r="D25" s="37">
        <f>'2016-2017 Data'!CM25</f>
        <v>113.18203216947823</v>
      </c>
      <c r="E25" s="37">
        <f>'2016-2017 Data'!CN25</f>
        <v>51.78501373087485</v>
      </c>
      <c r="F25" s="37">
        <f>'2016-2017 Data'!CO25</f>
        <v>320.1255394272264</v>
      </c>
      <c r="G25" s="40">
        <f>'2016-2017 Data'!CP25</f>
        <v>0.16176470588235295</v>
      </c>
      <c r="H25" s="41" t="e">
        <f>'2016-2017 Data'!CQ25</f>
        <v>#DIV/0!</v>
      </c>
      <c r="I25" s="38">
        <f>'2016-2017 Data'!CR25</f>
        <v>203.92</v>
      </c>
      <c r="J25" s="38">
        <f>'2016-2017 Data'!CS25</f>
        <v>33.572773636720285</v>
      </c>
      <c r="K25" s="37">
        <f>'2016-2017 Data'!CT25</f>
        <v>64.28167908983916</v>
      </c>
      <c r="L25" s="39">
        <f>'2016-2017 Data'!CU25</f>
        <v>0.3772903624019046</v>
      </c>
      <c r="M25" s="37">
        <f>'2016-2017 Data'!CV25</f>
        <v>9.535272327845098</v>
      </c>
      <c r="N25" s="37">
        <f>'2016-2017 Data'!CW25</f>
        <v>1.1271086700666928</v>
      </c>
      <c r="O25" s="37">
        <f>'2016-2017 Data'!CX25</f>
        <v>0.37936445664966656</v>
      </c>
      <c r="P25" s="37">
        <f>'2016-2017 Data'!CY25</f>
        <v>1.3120831698705375</v>
      </c>
      <c r="Q25" s="37">
        <f>'2016-2017 Data'!CZ25</f>
        <v>0.15613966261278933</v>
      </c>
      <c r="R25" s="38">
        <f>'2016-2017 Data'!DA25</f>
        <v>0.032561788936837976</v>
      </c>
    </row>
    <row r="26" spans="1:18" ht="19.5" customHeight="1">
      <c r="A26" s="44" t="s">
        <v>5</v>
      </c>
      <c r="B26" s="37">
        <f>'2016-2017 Data'!CK26</f>
        <v>118.67889485768654</v>
      </c>
      <c r="C26" s="37">
        <f>'2016-2017 Data'!CL26</f>
        <v>0.0543056801569217</v>
      </c>
      <c r="D26" s="37">
        <f>'2016-2017 Data'!CM26</f>
        <v>55.99469542116228</v>
      </c>
      <c r="E26" s="37">
        <f>'2016-2017 Data'!CN26</f>
        <v>401.8032251057332</v>
      </c>
      <c r="F26" s="37">
        <f>'2016-2017 Data'!CO26</f>
        <v>967.5551148347912</v>
      </c>
      <c r="G26" s="40">
        <f>'2016-2017 Data'!CP26</f>
        <v>0.4152768343065817</v>
      </c>
      <c r="H26" s="41">
        <f>'2016-2017 Data'!CQ26</f>
        <v>0.01939527237243108</v>
      </c>
      <c r="I26" s="38">
        <f>'2016-2017 Data'!CR26</f>
        <v>147.55032051282046</v>
      </c>
      <c r="J26" s="38">
        <f>'2016-2017 Data'!CS26</f>
        <v>5.5670056065184195</v>
      </c>
      <c r="K26" s="37">
        <f>'2016-2017 Data'!CT26</f>
        <v>266.0100747897827</v>
      </c>
      <c r="L26" s="39">
        <f>'2016-2017 Data'!CU26</f>
        <v>0.04690813487262482</v>
      </c>
      <c r="M26" s="37">
        <f>'2016-2017 Data'!CV26</f>
        <v>173.80171374389826</v>
      </c>
      <c r="N26" s="37">
        <f>'2016-2017 Data'!CW26</f>
        <v>2.143857918962892</v>
      </c>
      <c r="O26" s="37">
        <f>'2016-2017 Data'!CX26</f>
        <v>0.5893686856070398</v>
      </c>
      <c r="P26" s="37">
        <f>'2016-2017 Data'!CY26</f>
        <v>0.812565031051988</v>
      </c>
      <c r="Q26" s="37">
        <f>'2016-2017 Data'!CZ26</f>
        <v>0.1021598455112011</v>
      </c>
      <c r="R26" s="38">
        <f>'2016-2017 Data'!DA26</f>
        <v>0.018094652628286308</v>
      </c>
    </row>
    <row r="27" spans="1:18" ht="19.5" customHeight="1">
      <c r="A27" s="43" t="s">
        <v>116</v>
      </c>
      <c r="B27" s="37">
        <f>'2016-2017 Data'!CK27</f>
        <v>28.068073136427568</v>
      </c>
      <c r="C27" s="37">
        <f>'2016-2017 Data'!CL27</f>
        <v>0.019831223628691982</v>
      </c>
      <c r="D27" s="37">
        <f>'2016-2017 Data'!CM27</f>
        <v>52.07130801687764</v>
      </c>
      <c r="E27" s="37">
        <f>'2016-2017 Data'!CN27</f>
        <v>169.7196905766526</v>
      </c>
      <c r="F27" s="37">
        <f>'2016-2017 Data'!CO27</f>
        <v>456.28748241912797</v>
      </c>
      <c r="G27" s="40">
        <f>'2016-2017 Data'!CP27</f>
        <v>0.3719578053661237</v>
      </c>
      <c r="H27" s="41">
        <f>'2016-2017 Data'!CQ27</f>
        <v>0.02655921112248812</v>
      </c>
      <c r="I27" s="38">
        <f>'2016-2017 Data'!CR27</f>
        <v>293.6802973977695</v>
      </c>
      <c r="J27" s="38">
        <f>'2016-2017 Data'!CS27</f>
        <v>5.392545710267229</v>
      </c>
      <c r="K27" s="37">
        <f>'2016-2017 Data'!CT27</f>
        <v>116.12559774964838</v>
      </c>
      <c r="L27" s="39">
        <f>'2016-2017 Data'!CU27</f>
        <v>0.19212382994928945</v>
      </c>
      <c r="M27" s="37">
        <f>'2016-2017 Data'!CV27</f>
        <v>84.61448579849248</v>
      </c>
      <c r="N27" s="37">
        <f>'2016-2017 Data'!CW27</f>
        <v>1.809282700421941</v>
      </c>
      <c r="O27" s="37">
        <f>'2016-2017 Data'!CX27</f>
        <v>0.6364275668073136</v>
      </c>
      <c r="P27" s="37">
        <f>'2016-2017 Data'!CY27</f>
        <v>0.5898115330520393</v>
      </c>
      <c r="Q27" s="37">
        <f>'2016-2017 Data'!CZ27</f>
        <v>0.06891701828410689</v>
      </c>
      <c r="R27" s="38">
        <f>'2016-2017 Data'!DA27</f>
        <v>0.020323488045007033</v>
      </c>
    </row>
    <row r="28" spans="1:18" ht="19.5" customHeight="1">
      <c r="A28" s="44" t="s">
        <v>10</v>
      </c>
      <c r="B28" s="37">
        <f>'2016-2017 Data'!CK28</f>
        <v>221.23670212765958</v>
      </c>
      <c r="C28" s="37">
        <f>'2016-2017 Data'!CL28</f>
        <v>0.016717325227963525</v>
      </c>
      <c r="D28" s="37">
        <f>'2016-2017 Data'!CM28</f>
        <v>119.7443009118541</v>
      </c>
      <c r="E28" s="37">
        <f>'2016-2017 Data'!CN28</f>
        <v>624.8301671732523</v>
      </c>
      <c r="F28" s="37">
        <f>'2016-2017 Data'!CO28</f>
        <v>1299.769376899696</v>
      </c>
      <c r="G28" s="40">
        <f>'2016-2017 Data'!CP28</f>
        <v>0.48072387169456354</v>
      </c>
      <c r="H28" s="41">
        <f>'2016-2017 Data'!CQ28</f>
        <v>0.04281807599879844</v>
      </c>
      <c r="I28" s="38">
        <f>'2016-2017 Data'!CR28</f>
        <v>115.43859649122807</v>
      </c>
      <c r="J28" s="38">
        <f>'2016-2017 Data'!CS28</f>
        <v>6.551671732522796</v>
      </c>
      <c r="K28" s="37">
        <f>'2016-2017 Data'!CT28</f>
        <v>0</v>
      </c>
      <c r="L28" s="39">
        <f>'2016-2017 Data'!CU28</f>
        <v>0.0296138555199684</v>
      </c>
      <c r="M28" s="37">
        <f>'2016-2017 Data'!CV28</f>
        <v>198.38743910925538</v>
      </c>
      <c r="N28" s="37">
        <f>'2016-2017 Data'!CW28</f>
        <v>0.8381458966565349</v>
      </c>
      <c r="O28" s="37">
        <f>'2016-2017 Data'!CX28</f>
        <v>1.0208966565349544</v>
      </c>
      <c r="P28" s="37">
        <f>'2016-2017 Data'!CY28</f>
        <v>1.6142477203647416</v>
      </c>
      <c r="Q28" s="37">
        <f>'2016-2017 Data'!CZ28</f>
        <v>0.21048632218844984</v>
      </c>
      <c r="R28" s="38">
        <f>'2016-2017 Data'!DA28</f>
        <v>0.034954407294832825</v>
      </c>
    </row>
    <row r="29" spans="1:18" ht="19.5" customHeight="1">
      <c r="A29" s="43" t="s">
        <v>17</v>
      </c>
      <c r="B29" s="37">
        <f>'2016-2017 Data'!CK29</f>
        <v>99.88866564235906</v>
      </c>
      <c r="C29" s="37">
        <f>'2016-2017 Data'!CL29</f>
        <v>0.15169601701926486</v>
      </c>
      <c r="D29" s="37">
        <f>'2016-2017 Data'!CM29</f>
        <v>96.21989126580782</v>
      </c>
      <c r="E29" s="37">
        <f>'2016-2017 Data'!CN29</f>
        <v>490.506618603002</v>
      </c>
      <c r="F29" s="37">
        <f>'2016-2017 Data'!CO29</f>
        <v>1135.2396288854745</v>
      </c>
      <c r="G29" s="40">
        <f>'2016-2017 Data'!CP29</f>
        <v>0.43207319945706846</v>
      </c>
      <c r="H29" s="41" t="e">
        <f>'2016-2017 Data'!CQ29</f>
        <v>#DIV/0!</v>
      </c>
      <c r="I29" s="38">
        <f>'2016-2017 Data'!CR29</f>
        <v>114.70209448925642</v>
      </c>
      <c r="J29" s="38">
        <f>'2016-2017 Data'!CS29</f>
        <v>11.549521333175747</v>
      </c>
      <c r="K29" s="37">
        <f>'2016-2017 Data'!CT29</f>
        <v>87.03734783122562</v>
      </c>
      <c r="L29" s="39">
        <f>'2016-2017 Data'!CU29</f>
        <v>0.11562394250542501</v>
      </c>
      <c r="M29" s="37">
        <f>'2016-2017 Data'!CV29</f>
        <v>98.2932189254046</v>
      </c>
      <c r="N29" s="37">
        <f>'2016-2017 Data'!CW29</f>
        <v>1.9788441082614348</v>
      </c>
      <c r="O29" s="37">
        <f>'2016-2017 Data'!CX29</f>
        <v>0.7522160501122799</v>
      </c>
      <c r="P29" s="37">
        <f>'2016-2017 Data'!CY29</f>
        <v>1.8134487649214042</v>
      </c>
      <c r="Q29" s="37">
        <f>'2016-2017 Data'!CZ29</f>
        <v>0.1404680297837135</v>
      </c>
      <c r="R29" s="38">
        <f>'2016-2017 Data'!DA29</f>
        <v>0.005879919631249261</v>
      </c>
    </row>
    <row r="30" spans="1:18" ht="19.5" customHeight="1">
      <c r="A30" s="44" t="s">
        <v>18</v>
      </c>
      <c r="B30" s="37">
        <f>'2016-2017 Data'!CK30</f>
        <v>9.510107316720052</v>
      </c>
      <c r="C30" s="37">
        <f>'2016-2017 Data'!CL30</f>
        <v>0.03456575637475794</v>
      </c>
      <c r="D30" s="37">
        <f>'2016-2017 Data'!CM30</f>
        <v>60.93128472410734</v>
      </c>
      <c r="E30" s="37">
        <f>'2016-2017 Data'!CN30</f>
        <v>46.67698210181515</v>
      </c>
      <c r="F30" s="37">
        <f>'2016-2017 Data'!CO30</f>
        <v>481.8649220913187</v>
      </c>
      <c r="G30" s="40">
        <f>'2016-2017 Data'!CP30</f>
        <v>0.09686735838590332</v>
      </c>
      <c r="H30" s="41">
        <f>'2016-2017 Data'!CQ30</f>
        <v>0.025241175547985342</v>
      </c>
      <c r="I30" s="38">
        <f>'2016-2017 Data'!CR30</f>
        <v>199.41176470588238</v>
      </c>
      <c r="J30" s="38">
        <f>'2016-2017 Data'!CS30</f>
        <v>7.584559422335631</v>
      </c>
      <c r="K30" s="37">
        <f>'2016-2017 Data'!CT30</f>
        <v>15.600738367989575</v>
      </c>
      <c r="L30" s="39">
        <f>'2016-2017 Data'!CU30</f>
        <v>0.7975261655566127</v>
      </c>
      <c r="M30" s="37">
        <f>'2016-2017 Data'!CV30</f>
        <v>63.532355046528274</v>
      </c>
      <c r="N30" s="37">
        <f>'2016-2017 Data'!CW30</f>
        <v>3.636824293754637</v>
      </c>
      <c r="O30" s="37">
        <f>'2016-2017 Data'!CX30</f>
        <v>1.1088187921892247</v>
      </c>
      <c r="P30" s="37">
        <f>'2016-2017 Data'!CY30</f>
        <v>0.4650922055124237</v>
      </c>
      <c r="Q30" s="37">
        <f>'2016-2017 Data'!CZ30</f>
        <v>0.07437971659699223</v>
      </c>
      <c r="R30" s="38">
        <f>'2016-2017 Data'!DA30</f>
        <v>0.0210833016631377</v>
      </c>
    </row>
    <row r="31" spans="1:18" ht="19.5" customHeight="1">
      <c r="A31" s="60" t="s">
        <v>111</v>
      </c>
      <c r="B31" s="37">
        <f>'2016-2017 Data'!CK31</f>
        <v>45.011339154099105</v>
      </c>
      <c r="C31" s="37">
        <f>'2016-2017 Data'!CL31</f>
        <v>0.005386098197074498</v>
      </c>
      <c r="D31" s="37">
        <f>'2016-2017 Data'!CM31</f>
        <v>128.36262614808936</v>
      </c>
      <c r="E31" s="37">
        <f>'2016-2017 Data'!CN31</f>
        <v>165.65809615602677</v>
      </c>
      <c r="F31" s="37">
        <f>'2016-2017 Data'!CO31</f>
        <v>412.50666175303326</v>
      </c>
      <c r="G31" s="40">
        <f>'2016-2017 Data'!CP31</f>
        <v>0.40158889907869144</v>
      </c>
      <c r="H31" s="41">
        <f>'2016-2017 Data'!CQ31</f>
        <v>0.020304190196526153</v>
      </c>
      <c r="I31" s="38">
        <f>'2016-2017 Data'!CR31</f>
        <v>327.69159312587084</v>
      </c>
      <c r="J31" s="38">
        <f>'2016-2017 Data'!CS31</f>
        <v>3.6317893185168386</v>
      </c>
      <c r="K31" s="37">
        <f>'2016-2017 Data'!CT31</f>
        <v>0</v>
      </c>
      <c r="L31" s="39">
        <f>'2016-2017 Data'!CU31</f>
        <v>0.0806860979204192</v>
      </c>
      <c r="M31" s="37">
        <f>'2016-2017 Data'!CV31</f>
        <v>113.58221129454006</v>
      </c>
      <c r="N31" s="37">
        <f>'2016-2017 Data'!CW31</f>
        <v>1.0240673545753487</v>
      </c>
      <c r="O31" s="37">
        <f>'2016-2017 Data'!CX31</f>
        <v>0.7264145594738632</v>
      </c>
      <c r="P31" s="37">
        <f>'2016-2017 Data'!CY31</f>
        <v>1.0419690441093095</v>
      </c>
      <c r="Q31" s="37">
        <f>'2016-2017 Data'!CZ31</f>
        <v>0.12954983558226557</v>
      </c>
      <c r="R31" s="38">
        <f>'2016-2017 Data'!DA31</f>
        <v>0.027143100124730694</v>
      </c>
    </row>
  </sheetData>
  <sheetProtection/>
  <mergeCells count="19">
    <mergeCell ref="R1:R3"/>
    <mergeCell ref="B4:R4"/>
    <mergeCell ref="M1:M3"/>
    <mergeCell ref="N1:N3"/>
    <mergeCell ref="O1:O3"/>
    <mergeCell ref="P1:P3"/>
    <mergeCell ref="H1:H3"/>
    <mergeCell ref="I1:I3"/>
    <mergeCell ref="J1:J3"/>
    <mergeCell ref="K1:K3"/>
    <mergeCell ref="L1:L3"/>
    <mergeCell ref="Q1:Q3"/>
    <mergeCell ref="A1:A2"/>
    <mergeCell ref="B1:B3"/>
    <mergeCell ref="C1:C3"/>
    <mergeCell ref="E1:E3"/>
    <mergeCell ref="F1:F3"/>
    <mergeCell ref="G1:G3"/>
    <mergeCell ref="D1:D3"/>
  </mergeCells>
  <printOptions horizontalCentered="1" verticalCentered="1"/>
  <pageMargins left="0.35433070866141736" right="0.31496062992125984" top="0.64" bottom="0.99" header="0.31496062992125984" footer="0.52"/>
  <pageSetup firstPageNumber="27" useFirstPageNumber="1" fitToHeight="0" fitToWidth="1" horizontalDpi="600" verticalDpi="600" orientation="portrait" scale="61" r:id="rId1"/>
  <headerFooter alignWithMargins="0">
    <oddFooter xml:space="preserve">&amp;CCPSLD Stats 2016-2017&amp;RPage 26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Vancouver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VCC</dc:creator>
  <cp:keywords/>
  <dc:description/>
  <cp:lastModifiedBy>Administrator</cp:lastModifiedBy>
  <cp:lastPrinted>2017-11-22T20:33:24Z</cp:lastPrinted>
  <dcterms:created xsi:type="dcterms:W3CDTF">2004-10-28T20:30:14Z</dcterms:created>
  <dcterms:modified xsi:type="dcterms:W3CDTF">2017-12-12T18:38:23Z</dcterms:modified>
  <cp:category/>
  <cp:version/>
  <cp:contentType/>
  <cp:contentStatus/>
</cp:coreProperties>
</file>