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chartsheets/sheet11.xml" ContentType="application/vnd.openxmlformats-officedocument.spreadsheetml.chart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chartsheets/sheet6.xml" ContentType="application/vnd.openxmlformats-officedocument.spreadsheetml.chartsheet+xml"/>
  <Override PartName="/xl/chartsheets/sheet8.xml" ContentType="application/vnd.openxmlformats-officedocument.spreadsheetml.chartsheet+xml"/>
  <Override PartName="/xl/drawings/drawing13.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chartsheets/sheet4.xml" ContentType="application/vnd.openxmlformats-officedocument.spreadsheetml.chartsheet+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chartsheets/sheet2.xml" ContentType="application/vnd.openxmlformats-officedocument.spreadsheetml.chart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heets/sheet9.xml" ContentType="application/vnd.openxmlformats-officedocument.spreadsheetml.chart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8.xml" ContentType="application/vnd.openxmlformats-officedocument.drawingml.chart+xml"/>
  <Override PartName="/xl/chartsheets/sheet5.xml" ContentType="application/vnd.openxmlformats-officedocument.spreadsheetml.chartsheet+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heets/sheet1.xml" ContentType="application/vnd.openxmlformats-officedocument.spreadsheetml.chartshee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00" yWindow="270" windowWidth="10995" windowHeight="5820" tabRatio="560" firstSheet="20" activeTab="23"/>
  </bookViews>
  <sheets>
    <sheet name="a" sheetId="3" r:id="rId1"/>
    <sheet name="b" sheetId="7" r:id="rId2"/>
    <sheet name="c" sheetId="8" r:id="rId3"/>
    <sheet name="d" sheetId="9" r:id="rId4"/>
    <sheet name="e" sheetId="10" r:id="rId5"/>
    <sheet name="f" sheetId="4" r:id="rId6"/>
    <sheet name="g" sheetId="5" r:id="rId7"/>
    <sheet name="h" sheetId="6" r:id="rId8"/>
    <sheet name="i" sheetId="19" r:id="rId9"/>
    <sheet name="j" sheetId="20" r:id="rId10"/>
    <sheet name="k" sheetId="21" r:id="rId11"/>
    <sheet name="l" sheetId="22" r:id="rId12"/>
    <sheet name="m" sheetId="23" r:id="rId13"/>
    <sheet name="n" sheetId="24" r:id="rId14"/>
    <sheet name="o" sheetId="72" r:id="rId15"/>
    <sheet name="p" sheetId="26" r:id="rId16"/>
    <sheet name="q" sheetId="11" r:id="rId17"/>
    <sheet name="r" sheetId="12" r:id="rId18"/>
    <sheet name="CPSLD Ratios 2005-2006" sheetId="28" r:id="rId19"/>
    <sheet name="CPSLD Notes 2005-2006" sheetId="29" r:id="rId20"/>
    <sheet name="Legend" sheetId="31" r:id="rId21"/>
    <sheet name="Revised Table of Contents" sheetId="30" r:id="rId22"/>
    <sheet name="Revised CPSLD Stats 2005-2006" sheetId="1" r:id="rId23"/>
    <sheet name="aa" sheetId="59" r:id="rId24"/>
    <sheet name="bb" sheetId="61" r:id="rId25"/>
    <sheet name="cc" sheetId="62" r:id="rId26"/>
    <sheet name="dd" sheetId="63" r:id="rId27"/>
    <sheet name="ii" sheetId="64" r:id="rId28"/>
    <sheet name="jj" sheetId="65" r:id="rId29"/>
    <sheet name="mm" sheetId="67" r:id="rId30"/>
    <sheet name="nn" sheetId="68" r:id="rId31"/>
    <sheet name="oo" sheetId="69" r:id="rId32"/>
    <sheet name="pp" sheetId="70" r:id="rId33"/>
    <sheet name="Revised CPSLD Ratios 2005-2006 " sheetId="33" r:id="rId34"/>
    <sheet name="Revised FTE Data" sheetId="71" r:id="rId35"/>
    <sheet name="cpsldStats2004_Horizontal" sheetId="27" r:id="rId36"/>
  </sheets>
  <definedNames>
    <definedName name="bx">'Revised CPSLD Stats 2005-2006'!$BW$27</definedName>
    <definedName name="_xlnm.Print_Area" localSheetId="22">'Revised CPSLD Stats 2005-2006'!$B$1:$CZ$28</definedName>
    <definedName name="_xlnm.Print_Titles" localSheetId="19">'CPSLD Notes 2005-2006'!$1:$2</definedName>
    <definedName name="_xlnm.Print_Titles" localSheetId="35">cpsldStats2004_Horizontal!$A:$B,cpsldStats2004_Horizontal!$2:$2</definedName>
    <definedName name="_xlnm.Print_Titles" localSheetId="22">'Revised CPSLD Stats 2005-2006'!$B:$B,'Revised CPSLD Stats 2005-2006'!$1:$3</definedName>
  </definedNames>
  <calcPr calcId="125725"/>
</workbook>
</file>

<file path=xl/calcChain.xml><?xml version="1.0" encoding="utf-8"?>
<calcChain xmlns="http://schemas.openxmlformats.org/spreadsheetml/2006/main">
  <c r="Q22" i="1"/>
  <c r="S22" s="1"/>
  <c r="DJ22" s="1"/>
  <c r="J23" i="28" s="1"/>
  <c r="Q10" i="1"/>
  <c r="S10"/>
  <c r="DJ10" s="1"/>
  <c r="J11" i="28" s="1"/>
  <c r="Q9" i="1"/>
  <c r="S9"/>
  <c r="DJ9" s="1"/>
  <c r="J10" i="28" s="1"/>
  <c r="Q18" i="1"/>
  <c r="S18"/>
  <c r="DJ18" s="1"/>
  <c r="J19" i="28" s="1"/>
  <c r="Q16" i="1"/>
  <c r="S16"/>
  <c r="DJ16" s="1"/>
  <c r="J17" i="28" s="1"/>
  <c r="Q6" i="1"/>
  <c r="S6"/>
  <c r="DJ6" s="1"/>
  <c r="J7" i="28" s="1"/>
  <c r="Q24" i="1"/>
  <c r="S24"/>
  <c r="DJ24" s="1"/>
  <c r="J25" i="28" s="1"/>
  <c r="Q19" i="1"/>
  <c r="S19"/>
  <c r="DJ19" s="1"/>
  <c r="J20" i="28" s="1"/>
  <c r="Q14" i="1"/>
  <c r="S14"/>
  <c r="DJ14" s="1"/>
  <c r="J15" i="28" s="1"/>
  <c r="Q17" i="1"/>
  <c r="S17"/>
  <c r="DJ17" s="1"/>
  <c r="J18" i="28" s="1"/>
  <c r="Q12" i="1"/>
  <c r="S12"/>
  <c r="DJ12" s="1"/>
  <c r="J13" i="28" s="1"/>
  <c r="Q26" i="1"/>
  <c r="S26"/>
  <c r="DJ26" s="1"/>
  <c r="J27" i="28" s="1"/>
  <c r="Q23" i="1"/>
  <c r="S23"/>
  <c r="DJ23" s="1"/>
  <c r="J24" i="28" s="1"/>
  <c r="Z23" i="1"/>
  <c r="DB23"/>
  <c r="B24" i="28" s="1"/>
  <c r="Z4" i="1"/>
  <c r="DB4" s="1"/>
  <c r="B5" i="28" s="1"/>
  <c r="Z28" i="1"/>
  <c r="DB28" s="1"/>
  <c r="B29" i="28" s="1"/>
  <c r="Z20" i="1"/>
  <c r="DB20" s="1"/>
  <c r="B21" i="28" s="1"/>
  <c r="Z19" i="1"/>
  <c r="DB19"/>
  <c r="B20" i="28" s="1"/>
  <c r="Z17" i="1"/>
  <c r="DB17" s="1"/>
  <c r="B18" i="28" s="1"/>
  <c r="Z12" i="1"/>
  <c r="DB12" s="1"/>
  <c r="B13" i="28" s="1"/>
  <c r="Z6" i="1"/>
  <c r="DB6" s="1"/>
  <c r="B7" i="28" s="1"/>
  <c r="Z16" i="1"/>
  <c r="DB16"/>
  <c r="B17" i="28" s="1"/>
  <c r="Z5" i="1"/>
  <c r="DB5" s="1"/>
  <c r="B6" i="28" s="1"/>
  <c r="Z9" i="1"/>
  <c r="DB9" s="1"/>
  <c r="B10" i="28" s="1"/>
  <c r="Z10" i="1"/>
  <c r="DB10" s="1"/>
  <c r="B11" i="28" s="1"/>
  <c r="Z22" i="1"/>
  <c r="DB22"/>
  <c r="B23" i="28" s="1"/>
  <c r="DC23" i="1"/>
  <c r="C24" i="28" s="1"/>
  <c r="DC4" i="1"/>
  <c r="C5" i="28" s="1"/>
  <c r="DC26" i="1"/>
  <c r="C27" i="28" s="1"/>
  <c r="DC28" i="1"/>
  <c r="C29" i="28" s="1"/>
  <c r="DC6" i="1"/>
  <c r="C7" i="28" s="1"/>
  <c r="DC12" i="1"/>
  <c r="C13" i="28" s="1"/>
  <c r="DC13" i="1"/>
  <c r="C14" i="28" s="1"/>
  <c r="DC14" i="1"/>
  <c r="C15" i="28" s="1"/>
  <c r="DC16" i="1"/>
  <c r="C17" i="28" s="1"/>
  <c r="DC17" i="1"/>
  <c r="C18" i="28" s="1"/>
  <c r="DC19" i="1"/>
  <c r="C20" i="28" s="1"/>
  <c r="DC20" i="1"/>
  <c r="C21" i="28" s="1"/>
  <c r="DC24" i="1"/>
  <c r="C25" i="28" s="1"/>
  <c r="DC18" i="1"/>
  <c r="C19" i="28" s="1"/>
  <c r="DC5" i="1"/>
  <c r="C6" i="28" s="1"/>
  <c r="DC9" i="1"/>
  <c r="C10" i="28" s="1"/>
  <c r="DC10" i="1"/>
  <c r="C11" i="28" s="1"/>
  <c r="DC22" i="1"/>
  <c r="C23" i="28" s="1"/>
  <c r="DO23" i="1"/>
  <c r="O24" i="28" s="1"/>
  <c r="DN23" i="1"/>
  <c r="N24" i="28" s="1"/>
  <c r="DN4" i="1"/>
  <c r="N5" i="28" s="1"/>
  <c r="DO4" i="1"/>
  <c r="O5" i="28" s="1"/>
  <c r="DO12" i="1"/>
  <c r="O13" i="28" s="1"/>
  <c r="DO17" i="1"/>
  <c r="O18" i="28" s="1"/>
  <c r="DN26" i="1"/>
  <c r="N27" i="28" s="1"/>
  <c r="DO26" i="1"/>
  <c r="O27" i="28" s="1"/>
  <c r="DN28" i="1"/>
  <c r="N29" i="28" s="1"/>
  <c r="DO28" i="1"/>
  <c r="O29" i="28" s="1"/>
  <c r="DN6" i="1"/>
  <c r="N7" i="28" s="1"/>
  <c r="DN12" i="1"/>
  <c r="N13" i="28" s="1"/>
  <c r="DN13" i="1"/>
  <c r="N14" i="28" s="1"/>
  <c r="DN14" i="1"/>
  <c r="N15" i="28" s="1"/>
  <c r="DN16" i="1"/>
  <c r="N17" i="28" s="1"/>
  <c r="DN17" i="1"/>
  <c r="N18" i="28" s="1"/>
  <c r="DN19" i="1"/>
  <c r="N20" i="28" s="1"/>
  <c r="DN20" i="1"/>
  <c r="N21" i="28" s="1"/>
  <c r="DN24" i="1"/>
  <c r="N25" i="28" s="1"/>
  <c r="DO6" i="1"/>
  <c r="O7" i="28" s="1"/>
  <c r="DO13" i="1"/>
  <c r="O14" i="28" s="1"/>
  <c r="DO14" i="1"/>
  <c r="O15" i="28" s="1"/>
  <c r="DO16" i="1"/>
  <c r="O17" i="28" s="1"/>
  <c r="DO19" i="1"/>
  <c r="O20" i="28" s="1"/>
  <c r="DO20" i="1"/>
  <c r="O21" i="28" s="1"/>
  <c r="DO24" i="1"/>
  <c r="O25" i="28" s="1"/>
  <c r="DO18" i="1"/>
  <c r="O19" i="28" s="1"/>
  <c r="DN18" i="1"/>
  <c r="N19" i="28" s="1"/>
  <c r="DO5" i="1"/>
  <c r="O6" i="28" s="1"/>
  <c r="DN5" i="1"/>
  <c r="N6" i="28" s="1"/>
  <c r="DO9" i="1"/>
  <c r="O10" i="28" s="1"/>
  <c r="DN9" i="1"/>
  <c r="N10" i="28" s="1"/>
  <c r="DO10" i="1"/>
  <c r="O11" i="28" s="1"/>
  <c r="DN10" i="1"/>
  <c r="N11" i="28" s="1"/>
  <c r="DO22" i="1"/>
  <c r="O23" i="28" s="1"/>
  <c r="DN22" i="1"/>
  <c r="N23" i="28" s="1"/>
  <c r="DL23" i="1"/>
  <c r="L24" i="28" s="1"/>
  <c r="DL4" i="1"/>
  <c r="L5" i="28" s="1"/>
  <c r="Z27" i="1"/>
  <c r="DL27" s="1"/>
  <c r="L28" i="28" s="1"/>
  <c r="Z21" i="1"/>
  <c r="DL21" s="1"/>
  <c r="L22" i="28" s="1"/>
  <c r="DL5" i="1"/>
  <c r="L6" i="28" s="1"/>
  <c r="DL22" i="1"/>
  <c r="L23" i="28" s="1"/>
  <c r="DL20" i="1"/>
  <c r="L21" i="28" s="1"/>
  <c r="DL19" i="1"/>
  <c r="L20" i="28" s="1"/>
  <c r="Z15" i="1"/>
  <c r="DL15" s="1"/>
  <c r="L16" i="28" s="1"/>
  <c r="DL12" i="1"/>
  <c r="L13" i="28"/>
  <c r="Z11" i="1"/>
  <c r="DL11"/>
  <c r="L12" i="28" s="1"/>
  <c r="DL10" i="1"/>
  <c r="L11" i="28" s="1"/>
  <c r="DL9" i="1"/>
  <c r="L10" i="28" s="1"/>
  <c r="Z7" i="1"/>
  <c r="DL7" s="1"/>
  <c r="L8" i="28" s="1"/>
  <c r="DL6" i="1"/>
  <c r="L7" i="28" s="1"/>
  <c r="DL16" i="1"/>
  <c r="L17" i="28" s="1"/>
  <c r="DK23" i="1"/>
  <c r="K24" i="28" s="1"/>
  <c r="DK4" i="1"/>
  <c r="K5" i="28" s="1"/>
  <c r="DK26" i="1"/>
  <c r="K27" i="28" s="1"/>
  <c r="DK6" i="1"/>
  <c r="K7" i="28" s="1"/>
  <c r="DK12" i="1"/>
  <c r="K13" i="28" s="1"/>
  <c r="DK13" i="1"/>
  <c r="K14" i="28" s="1"/>
  <c r="DK14" i="1"/>
  <c r="K15" i="28" s="1"/>
  <c r="DK16" i="1"/>
  <c r="K17" i="28" s="1"/>
  <c r="DK19" i="1"/>
  <c r="K20" i="28" s="1"/>
  <c r="DK20" i="1"/>
  <c r="K21" i="28" s="1"/>
  <c r="DK24" i="1"/>
  <c r="K25" i="28" s="1"/>
  <c r="DK18" i="1"/>
  <c r="K19" i="28" s="1"/>
  <c r="DK5" i="1"/>
  <c r="K6" i="28" s="1"/>
  <c r="DK9" i="1"/>
  <c r="K10" i="28" s="1"/>
  <c r="DK10" i="1"/>
  <c r="K11" i="28" s="1"/>
  <c r="DK22" i="1"/>
  <c r="K23" i="28" s="1"/>
  <c r="AZ23" i="1"/>
  <c r="BC23"/>
  <c r="AZ26"/>
  <c r="BC26"/>
  <c r="BD26"/>
  <c r="DD26" s="1"/>
  <c r="D27" i="28" s="1"/>
  <c r="AZ28" i="1"/>
  <c r="BC28"/>
  <c r="BD28" s="1"/>
  <c r="DD28" s="1"/>
  <c r="D29" i="28" s="1"/>
  <c r="AZ4" i="1"/>
  <c r="BC4"/>
  <c r="BD4" s="1"/>
  <c r="AZ6"/>
  <c r="BC6"/>
  <c r="AZ14"/>
  <c r="BC14"/>
  <c r="BD14"/>
  <c r="DD14" s="1"/>
  <c r="D15" i="28" s="1"/>
  <c r="AZ13" i="1"/>
  <c r="BC13"/>
  <c r="BD13" s="1"/>
  <c r="AZ20"/>
  <c r="BC20"/>
  <c r="BD20" s="1"/>
  <c r="AZ19"/>
  <c r="BC19"/>
  <c r="AZ17"/>
  <c r="BC17"/>
  <c r="BD17"/>
  <c r="DD17" s="1"/>
  <c r="D18" i="28" s="1"/>
  <c r="AZ12" i="1"/>
  <c r="BC12"/>
  <c r="BD12" s="1"/>
  <c r="AZ16"/>
  <c r="BC16"/>
  <c r="BD16" s="1"/>
  <c r="AZ5"/>
  <c r="BC5"/>
  <c r="AZ9"/>
  <c r="BC9"/>
  <c r="BD9"/>
  <c r="DD9" s="1"/>
  <c r="D10" i="28" s="1"/>
  <c r="AZ10" i="1"/>
  <c r="BC10"/>
  <c r="BD10" s="1"/>
  <c r="AZ21"/>
  <c r="BC21"/>
  <c r="AZ11"/>
  <c r="BC11"/>
  <c r="BF9"/>
  <c r="DH9" s="1"/>
  <c r="H10" i="28" s="1"/>
  <c r="AZ7" i="1"/>
  <c r="BC7"/>
  <c r="BD7" s="1"/>
  <c r="AZ15"/>
  <c r="BC15"/>
  <c r="BD15" s="1"/>
  <c r="DM9"/>
  <c r="M10" i="28" s="1"/>
  <c r="BJ26" i="1"/>
  <c r="BJ21"/>
  <c r="BJ4"/>
  <c r="BJ7"/>
  <c r="BJ5"/>
  <c r="BJ6"/>
  <c r="BJ9"/>
  <c r="DI9" s="1"/>
  <c r="I10" i="28" s="1"/>
  <c r="BJ10" i="1"/>
  <c r="BJ11"/>
  <c r="BJ13"/>
  <c r="BJ14"/>
  <c r="BJ17"/>
  <c r="BJ15"/>
  <c r="BJ19"/>
  <c r="BJ20"/>
  <c r="BJ12"/>
  <c r="BJ16"/>
  <c r="CI11"/>
  <c r="CH11"/>
  <c r="CI6"/>
  <c r="CH6"/>
  <c r="CI24"/>
  <c r="CH24"/>
  <c r="CI22"/>
  <c r="CH22"/>
  <c r="CI19"/>
  <c r="CH19"/>
  <c r="CI17"/>
  <c r="CH17"/>
  <c r="CI16"/>
  <c r="CH16"/>
  <c r="CI15"/>
  <c r="CH15"/>
  <c r="CI14"/>
  <c r="CH14"/>
  <c r="CI13"/>
  <c r="CH13"/>
  <c r="DS13" s="1"/>
  <c r="S14" i="28" s="1"/>
  <c r="CI12" i="1"/>
  <c r="CH12"/>
  <c r="CI10"/>
  <c r="CH10"/>
  <c r="CI9"/>
  <c r="CH9"/>
  <c r="CI5"/>
  <c r="CH5"/>
  <c r="CI7"/>
  <c r="CH7"/>
  <c r="CI21"/>
  <c r="CH21"/>
  <c r="DS21" s="1"/>
  <c r="S22" i="28" s="1"/>
  <c r="CI28" i="1"/>
  <c r="CH28"/>
  <c r="CI27"/>
  <c r="CH27"/>
  <c r="CI26"/>
  <c r="CH26"/>
  <c r="DS26" s="1"/>
  <c r="S27" i="28" s="1"/>
  <c r="CI4" i="1"/>
  <c r="CH4"/>
  <c r="DS4" s="1"/>
  <c r="S5" i="28" s="1"/>
  <c r="CI23" i="1"/>
  <c r="CH23"/>
  <c r="Q11"/>
  <c r="S11" s="1"/>
  <c r="Q7"/>
  <c r="S7" s="1"/>
  <c r="DR6"/>
  <c r="R7" i="28" s="1"/>
  <c r="Q15" i="1"/>
  <c r="S15" s="1"/>
  <c r="CH18"/>
  <c r="DR18" s="1"/>
  <c r="R19" i="28" s="1"/>
  <c r="DR19" i="1"/>
  <c r="R20" i="28" s="1"/>
  <c r="DR24" i="1"/>
  <c r="R25" i="28" s="1"/>
  <c r="DR22" i="1"/>
  <c r="R23" i="28" s="1"/>
  <c r="Q21" i="1"/>
  <c r="S21" s="1"/>
  <c r="Q27"/>
  <c r="S27" s="1"/>
  <c r="DR26"/>
  <c r="R27" i="28" s="1"/>
  <c r="DR23" i="1"/>
  <c r="R24" i="28" s="1"/>
  <c r="CG23" i="1"/>
  <c r="DQ23" s="1"/>
  <c r="Q24" i="28" s="1"/>
  <c r="CF23" i="1"/>
  <c r="DP23" s="1"/>
  <c r="P24" i="28" s="1"/>
  <c r="CG4" i="1"/>
  <c r="DQ4"/>
  <c r="Q5" i="28" s="1"/>
  <c r="CF26" i="1"/>
  <c r="DP26" s="1"/>
  <c r="P27" i="28" s="1"/>
  <c r="CG26" i="1"/>
  <c r="DQ26" s="1"/>
  <c r="Q27" i="28" s="1"/>
  <c r="CF28" i="1"/>
  <c r="DP28" s="1"/>
  <c r="P29" i="28" s="1"/>
  <c r="CG28" i="1"/>
  <c r="DQ28"/>
  <c r="Q29" i="28" s="1"/>
  <c r="CF16" i="1"/>
  <c r="DP16" s="1"/>
  <c r="P17" i="28" s="1"/>
  <c r="CF17" i="1"/>
  <c r="DP17" s="1"/>
  <c r="P18" i="28" s="1"/>
  <c r="CF19" i="1"/>
  <c r="DP19" s="1"/>
  <c r="P20" i="28" s="1"/>
  <c r="CF20" i="1"/>
  <c r="DP20"/>
  <c r="P21" i="28" s="1"/>
  <c r="CF12" i="1"/>
  <c r="DP12" s="1"/>
  <c r="P13" i="28" s="1"/>
  <c r="CF13" i="1"/>
  <c r="DP13" s="1"/>
  <c r="P14" i="28" s="1"/>
  <c r="CF14" i="1"/>
  <c r="DP14" s="1"/>
  <c r="P15" i="28" s="1"/>
  <c r="CF6" i="1"/>
  <c r="DP6"/>
  <c r="P7" i="28" s="1"/>
  <c r="CF24" i="1"/>
  <c r="DP24" s="1"/>
  <c r="P25" i="28" s="1"/>
  <c r="CG24" i="1"/>
  <c r="DQ24" s="1"/>
  <c r="Q25" i="28" s="1"/>
  <c r="CG19" i="1"/>
  <c r="DQ19" s="1"/>
  <c r="Q20" i="28" s="1"/>
  <c r="CG20" i="1"/>
  <c r="DQ20"/>
  <c r="Q21" i="28" s="1"/>
  <c r="CG12" i="1"/>
  <c r="DQ12" s="1"/>
  <c r="Q13" i="28" s="1"/>
  <c r="CG13" i="1"/>
  <c r="DQ13" s="1"/>
  <c r="Q14" i="28" s="1"/>
  <c r="CG14" i="1"/>
  <c r="DQ14" s="1"/>
  <c r="Q15" i="28" s="1"/>
  <c r="CG16" i="1"/>
  <c r="DQ16"/>
  <c r="Q17" i="28" s="1"/>
  <c r="CG17" i="1"/>
  <c r="DQ17" s="1"/>
  <c r="Q18" i="28" s="1"/>
  <c r="CG6" i="1"/>
  <c r="DQ6" s="1"/>
  <c r="Q7" i="28" s="1"/>
  <c r="CG18" i="1"/>
  <c r="DQ18" s="1"/>
  <c r="Q19" i="28" s="1"/>
  <c r="CF18" i="1"/>
  <c r="DP18"/>
  <c r="P19" i="28" s="1"/>
  <c r="CG5" i="1"/>
  <c r="DQ5" s="1"/>
  <c r="Q6" i="28" s="1"/>
  <c r="CF5" i="1"/>
  <c r="DP5" s="1"/>
  <c r="P6" i="28" s="1"/>
  <c r="CG9" i="1"/>
  <c r="DQ9" s="1"/>
  <c r="Q10" i="28" s="1"/>
  <c r="CF9" i="1"/>
  <c r="DP9"/>
  <c r="P10" i="28" s="1"/>
  <c r="CG10" i="1"/>
  <c r="DQ10" s="1"/>
  <c r="Q11" i="28" s="1"/>
  <c r="CF10" i="1"/>
  <c r="DP10" s="1"/>
  <c r="P11" i="28" s="1"/>
  <c r="CG22" i="1"/>
  <c r="DQ22" s="1"/>
  <c r="Q23" i="28" s="1"/>
  <c r="CF22" i="1"/>
  <c r="DP22"/>
  <c r="P23" i="28" s="1"/>
  <c r="AZ25" i="1"/>
  <c r="BC25"/>
  <c r="BD25" s="1"/>
  <c r="BJ25"/>
  <c r="Z25"/>
  <c r="DL25"/>
  <c r="L26" i="28" s="1"/>
  <c r="CH25" i="1"/>
  <c r="Q25"/>
  <c r="S25" s="1"/>
  <c r="CI25"/>
  <c r="DS25" s="1"/>
  <c r="S26" i="28" s="1"/>
  <c r="Q13" i="1"/>
  <c r="S13" s="1"/>
  <c r="Z14"/>
  <c r="DB14" s="1"/>
  <c r="B15" i="28" s="1"/>
  <c r="BJ23" i="1"/>
  <c r="AZ27"/>
  <c r="BC27"/>
  <c r="BD27" s="1"/>
  <c r="BJ27"/>
  <c r="CI20"/>
  <c r="CH20"/>
  <c r="DS20" s="1"/>
  <c r="S21" i="28" s="1"/>
  <c r="CI18" i="1"/>
  <c r="DS18"/>
  <c r="S19" i="28" s="1"/>
  <c r="DK8" i="1"/>
  <c r="K9" i="28" s="1"/>
  <c r="DO8" i="1"/>
  <c r="O9" i="28" s="1"/>
  <c r="Z18" i="1"/>
  <c r="DL18" s="1"/>
  <c r="L19" i="28" s="1"/>
  <c r="AZ18" i="1"/>
  <c r="BC18"/>
  <c r="BJ18"/>
  <c r="AZ22"/>
  <c r="BC22"/>
  <c r="BD22" s="1"/>
  <c r="DD22" s="1"/>
  <c r="D23" i="28" s="1"/>
  <c r="BJ22" i="1"/>
  <c r="Z13"/>
  <c r="DL13"/>
  <c r="L14" i="28" s="1"/>
  <c r="DB13" i="1"/>
  <c r="B14" i="28" s="1"/>
  <c r="Z24" i="1"/>
  <c r="DL24" s="1"/>
  <c r="L25" i="28" s="1"/>
  <c r="Z26" i="1"/>
  <c r="DL26"/>
  <c r="L27" i="28" s="1"/>
  <c r="DB26" i="1"/>
  <c r="B27" i="28" s="1"/>
  <c r="AZ24" i="1"/>
  <c r="BC24"/>
  <c r="BD24"/>
  <c r="BF24" s="1"/>
  <c r="BJ24"/>
  <c r="Q8"/>
  <c r="S8" s="1"/>
  <c r="Z8"/>
  <c r="DL8" s="1"/>
  <c r="L9" i="28" s="1"/>
  <c r="DB8" i="1"/>
  <c r="B9" i="28" s="1"/>
  <c r="DC8" i="1"/>
  <c r="C9" i="28" s="1"/>
  <c r="DN8" i="1"/>
  <c r="N9" i="28" s="1"/>
  <c r="AZ8" i="1"/>
  <c r="BC8"/>
  <c r="BD8" s="1"/>
  <c r="DD8" s="1"/>
  <c r="D9" i="28" s="1"/>
  <c r="BJ8" i="1"/>
  <c r="CF8"/>
  <c r="DP8"/>
  <c r="P9" i="28" s="1"/>
  <c r="CG8" i="1"/>
  <c r="DQ8" s="1"/>
  <c r="Q9" i="28" s="1"/>
  <c r="CH8" i="1"/>
  <c r="DR8" s="1"/>
  <c r="R9" i="28" s="1"/>
  <c r="CI8" i="1"/>
  <c r="DS8" s="1"/>
  <c r="S9" i="28" s="1"/>
  <c r="Q20" i="1"/>
  <c r="S20"/>
  <c r="DR20" s="1"/>
  <c r="R21" i="28" s="1"/>
  <c r="CF25" i="1"/>
  <c r="DP25"/>
  <c r="P26" i="28" s="1"/>
  <c r="CG25" i="1"/>
  <c r="DQ25" s="1"/>
  <c r="Q26" i="28" s="1"/>
  <c r="DN25" i="1"/>
  <c r="N26" i="28" s="1"/>
  <c r="DO25" i="1"/>
  <c r="O26" i="28" s="1"/>
  <c r="DK25" i="1"/>
  <c r="K26" i="28" s="1"/>
  <c r="DC25" i="1"/>
  <c r="C26" i="28" s="1"/>
  <c r="DB25" i="1"/>
  <c r="B26" i="28" s="1"/>
  <c r="CG15" i="1"/>
  <c r="DQ15" s="1"/>
  <c r="Q16" i="28" s="1"/>
  <c r="CF15" i="1"/>
  <c r="DP15" s="1"/>
  <c r="P16" i="28" s="1"/>
  <c r="DK15" i="1"/>
  <c r="K16" i="28"/>
  <c r="DO15" i="1"/>
  <c r="O16" i="28"/>
  <c r="DN15" i="1"/>
  <c r="N16" i="28"/>
  <c r="DC15" i="1"/>
  <c r="C16" i="28"/>
  <c r="DB15" i="1"/>
  <c r="B16" i="28"/>
  <c r="CG11" i="1"/>
  <c r="DQ11"/>
  <c r="Q12" i="28" s="1"/>
  <c r="CF11" i="1"/>
  <c r="DP11" s="1"/>
  <c r="P12" i="28" s="1"/>
  <c r="DK11" i="1"/>
  <c r="K12" i="28" s="1"/>
  <c r="DO11" i="1"/>
  <c r="O12" i="28" s="1"/>
  <c r="DN11" i="1"/>
  <c r="N12" i="28" s="1"/>
  <c r="DC11" i="1"/>
  <c r="C12" i="28" s="1"/>
  <c r="DB11" i="1"/>
  <c r="B12" i="28" s="1"/>
  <c r="Q4" i="1"/>
  <c r="S4" s="1"/>
  <c r="CG21"/>
  <c r="DQ21" s="1"/>
  <c r="Q22" i="28" s="1"/>
  <c r="CF21" i="1"/>
  <c r="DP21" s="1"/>
  <c r="P22" i="28" s="1"/>
  <c r="DK21" i="1"/>
  <c r="K22" i="28"/>
  <c r="DO21" i="1"/>
  <c r="O22" i="28"/>
  <c r="DN21" i="1"/>
  <c r="N22" i="28"/>
  <c r="DC21" i="1"/>
  <c r="C22" i="28"/>
  <c r="DB21" i="1"/>
  <c r="B22" i="28"/>
  <c r="DJ21" i="1"/>
  <c r="J22" i="28"/>
  <c r="CF27" i="1"/>
  <c r="DP27"/>
  <c r="P28" i="28" s="1"/>
  <c r="CG27" i="1"/>
  <c r="DQ27" s="1"/>
  <c r="Q28" i="28" s="1"/>
  <c r="DK27" i="1"/>
  <c r="K28" i="28" s="1"/>
  <c r="DN27" i="1"/>
  <c r="N28" i="28" s="1"/>
  <c r="DO27" i="1"/>
  <c r="O28" i="28" s="1"/>
  <c r="DC27" i="1"/>
  <c r="C28" i="28" s="1"/>
  <c r="DB27" i="1"/>
  <c r="B28" i="28" s="1"/>
  <c r="DK17" i="1"/>
  <c r="K18" i="28" s="1"/>
  <c r="DL17" i="1"/>
  <c r="L18" i="28" s="1"/>
  <c r="DK28" i="1"/>
  <c r="K29" i="28" s="1"/>
  <c r="DL28" i="1"/>
  <c r="L29" i="28" s="1"/>
  <c r="Q28" i="1"/>
  <c r="S28" s="1"/>
  <c r="BF28"/>
  <c r="DF28" s="1"/>
  <c r="F29" i="28" s="1"/>
  <c r="DG28" i="1"/>
  <c r="G29" i="28" s="1"/>
  <c r="DE28" i="1"/>
  <c r="E29" i="28" s="1"/>
  <c r="BJ28" i="1"/>
  <c r="DI28" s="1"/>
  <c r="I29" i="28" s="1"/>
  <c r="CF7" i="1"/>
  <c r="DP7"/>
  <c r="P8" i="28" s="1"/>
  <c r="CG7" i="1"/>
  <c r="DQ7" s="1"/>
  <c r="Q8" i="28" s="1"/>
  <c r="DD7" i="1"/>
  <c r="D8" i="28" s="1"/>
  <c r="DK7" i="1"/>
  <c r="K8" i="28" s="1"/>
  <c r="DN7" i="1"/>
  <c r="N8" i="28" s="1"/>
  <c r="DO7" i="1"/>
  <c r="O8" i="28" s="1"/>
  <c r="DC7" i="1"/>
  <c r="C8" i="28" s="1"/>
  <c r="DB7" i="1"/>
  <c r="B8" i="28" s="1"/>
  <c r="Q5" i="1"/>
  <c r="S5" s="1"/>
  <c r="CF4"/>
  <c r="DP4" s="1"/>
  <c r="P5" i="28" s="1"/>
  <c r="M26" i="27"/>
  <c r="M98" s="1"/>
  <c r="AA77"/>
  <c r="AA78"/>
  <c r="AA115" s="1"/>
  <c r="Z77"/>
  <c r="Z78"/>
  <c r="Y77"/>
  <c r="Y78"/>
  <c r="Y115"/>
  <c r="X77"/>
  <c r="X78"/>
  <c r="X115" s="1"/>
  <c r="W77"/>
  <c r="W78"/>
  <c r="W115" s="1"/>
  <c r="V77"/>
  <c r="V78"/>
  <c r="U77"/>
  <c r="U78"/>
  <c r="U115"/>
  <c r="T77"/>
  <c r="T78"/>
  <c r="T115" s="1"/>
  <c r="S77"/>
  <c r="S78"/>
  <c r="S115" s="1"/>
  <c r="R77"/>
  <c r="R78"/>
  <c r="Q77"/>
  <c r="Q78"/>
  <c r="Q115"/>
  <c r="P77"/>
  <c r="P78"/>
  <c r="P115" s="1"/>
  <c r="O77"/>
  <c r="O78"/>
  <c r="O115" s="1"/>
  <c r="N77"/>
  <c r="N78"/>
  <c r="M77"/>
  <c r="M78"/>
  <c r="M115"/>
  <c r="L77"/>
  <c r="L78"/>
  <c r="L115" s="1"/>
  <c r="K77"/>
  <c r="K78"/>
  <c r="K115" s="1"/>
  <c r="J77"/>
  <c r="J78"/>
  <c r="I77"/>
  <c r="I78"/>
  <c r="I115"/>
  <c r="H77"/>
  <c r="H78"/>
  <c r="H115" s="1"/>
  <c r="G77"/>
  <c r="G78"/>
  <c r="G115" s="1"/>
  <c r="F77"/>
  <c r="F78"/>
  <c r="E77"/>
  <c r="E78"/>
  <c r="E115"/>
  <c r="D77"/>
  <c r="D78"/>
  <c r="D115" s="1"/>
  <c r="C77"/>
  <c r="C78"/>
  <c r="C115" s="1"/>
  <c r="AA17"/>
  <c r="AA19" s="1"/>
  <c r="Z17"/>
  <c r="Z19" s="1"/>
  <c r="Z114" s="1"/>
  <c r="Y17"/>
  <c r="Y19"/>
  <c r="Y114" s="1"/>
  <c r="X17"/>
  <c r="X19" s="1"/>
  <c r="X114" s="1"/>
  <c r="W17"/>
  <c r="W19" s="1"/>
  <c r="V17"/>
  <c r="V19" s="1"/>
  <c r="V114" s="1"/>
  <c r="U17"/>
  <c r="U19"/>
  <c r="U114" s="1"/>
  <c r="T17"/>
  <c r="T19" s="1"/>
  <c r="T114" s="1"/>
  <c r="S17"/>
  <c r="S19" s="1"/>
  <c r="S106" s="1"/>
  <c r="R17"/>
  <c r="R19" s="1"/>
  <c r="R114" s="1"/>
  <c r="Q17"/>
  <c r="Q19"/>
  <c r="P17"/>
  <c r="P19" s="1"/>
  <c r="P114" s="1"/>
  <c r="O17"/>
  <c r="O19" s="1"/>
  <c r="O106" s="1"/>
  <c r="N17"/>
  <c r="N19" s="1"/>
  <c r="N114" s="1"/>
  <c r="M17"/>
  <c r="M19"/>
  <c r="L17"/>
  <c r="L19" s="1"/>
  <c r="L114" s="1"/>
  <c r="K17"/>
  <c r="K19" s="1"/>
  <c r="K106" s="1"/>
  <c r="J17"/>
  <c r="J19" s="1"/>
  <c r="J114" s="1"/>
  <c r="I17"/>
  <c r="I19"/>
  <c r="H17"/>
  <c r="H19" s="1"/>
  <c r="H114" s="1"/>
  <c r="G17"/>
  <c r="G19" s="1"/>
  <c r="G106" s="1"/>
  <c r="F17"/>
  <c r="F19" s="1"/>
  <c r="F114" s="1"/>
  <c r="E17"/>
  <c r="E19"/>
  <c r="D17"/>
  <c r="D19" s="1"/>
  <c r="D114" s="1"/>
  <c r="C17"/>
  <c r="C19" s="1"/>
  <c r="C106" s="1"/>
  <c r="AA76"/>
  <c r="AA113" s="1"/>
  <c r="Z76"/>
  <c r="Z113" s="1"/>
  <c r="Y76"/>
  <c r="Y113" s="1"/>
  <c r="X76"/>
  <c r="X113" s="1"/>
  <c r="W76"/>
  <c r="W113" s="1"/>
  <c r="V76"/>
  <c r="V113" s="1"/>
  <c r="U76"/>
  <c r="U113" s="1"/>
  <c r="T76"/>
  <c r="T113" s="1"/>
  <c r="S76"/>
  <c r="S113" s="1"/>
  <c r="R76"/>
  <c r="R113" s="1"/>
  <c r="Q76"/>
  <c r="Q113" s="1"/>
  <c r="P76"/>
  <c r="P113" s="1"/>
  <c r="O76"/>
  <c r="O113" s="1"/>
  <c r="N76"/>
  <c r="N113" s="1"/>
  <c r="M76"/>
  <c r="M113" s="1"/>
  <c r="L76"/>
  <c r="L113" s="1"/>
  <c r="K76"/>
  <c r="K113" s="1"/>
  <c r="J76"/>
  <c r="J113" s="1"/>
  <c r="I76"/>
  <c r="I113" s="1"/>
  <c r="H76"/>
  <c r="H113" s="1"/>
  <c r="G76"/>
  <c r="G113" s="1"/>
  <c r="F76"/>
  <c r="F113" s="1"/>
  <c r="E76"/>
  <c r="E113" s="1"/>
  <c r="D76"/>
  <c r="D113" s="1"/>
  <c r="C76"/>
  <c r="C113" s="1"/>
  <c r="AA75"/>
  <c r="AA112" s="1"/>
  <c r="Z75"/>
  <c r="Z112" s="1"/>
  <c r="Y75"/>
  <c r="Y112" s="1"/>
  <c r="X75"/>
  <c r="X112" s="1"/>
  <c r="W75"/>
  <c r="W112" s="1"/>
  <c r="V75"/>
  <c r="V112" s="1"/>
  <c r="U75"/>
  <c r="U112" s="1"/>
  <c r="T75"/>
  <c r="T112" s="1"/>
  <c r="S75"/>
  <c r="S112" s="1"/>
  <c r="R75"/>
  <c r="R112" s="1"/>
  <c r="Q75"/>
  <c r="Q112" s="1"/>
  <c r="P75"/>
  <c r="P112" s="1"/>
  <c r="O75"/>
  <c r="O112" s="1"/>
  <c r="N75"/>
  <c r="N112" s="1"/>
  <c r="M75"/>
  <c r="M112" s="1"/>
  <c r="L75"/>
  <c r="L112" s="1"/>
  <c r="K75"/>
  <c r="K112" s="1"/>
  <c r="J75"/>
  <c r="J112" s="1"/>
  <c r="I75"/>
  <c r="I112" s="1"/>
  <c r="H75"/>
  <c r="H112" s="1"/>
  <c r="G75"/>
  <c r="G112" s="1"/>
  <c r="F75"/>
  <c r="F112" s="1"/>
  <c r="E75"/>
  <c r="E112" s="1"/>
  <c r="D75"/>
  <c r="D112" s="1"/>
  <c r="C75"/>
  <c r="C112" s="1"/>
  <c r="AA111"/>
  <c r="Z111"/>
  <c r="Y111"/>
  <c r="X111"/>
  <c r="W111"/>
  <c r="V111"/>
  <c r="U111"/>
  <c r="T111"/>
  <c r="S111"/>
  <c r="R111"/>
  <c r="Q111"/>
  <c r="P111"/>
  <c r="O111"/>
  <c r="N111"/>
  <c r="M111"/>
  <c r="L111"/>
  <c r="K111"/>
  <c r="J111"/>
  <c r="I111"/>
  <c r="H111"/>
  <c r="G111"/>
  <c r="F111"/>
  <c r="E111"/>
  <c r="D111"/>
  <c r="C111"/>
  <c r="AA110"/>
  <c r="Z110"/>
  <c r="Y110"/>
  <c r="X110"/>
  <c r="W110"/>
  <c r="V110"/>
  <c r="U110"/>
  <c r="T110"/>
  <c r="S110"/>
  <c r="R110"/>
  <c r="Q110"/>
  <c r="P110"/>
  <c r="O110"/>
  <c r="N110"/>
  <c r="M110"/>
  <c r="L110"/>
  <c r="K110"/>
  <c r="J110"/>
  <c r="I110"/>
  <c r="H110"/>
  <c r="G110"/>
  <c r="F110"/>
  <c r="E110"/>
  <c r="D110"/>
  <c r="C110"/>
  <c r="AA42"/>
  <c r="AA46"/>
  <c r="AA47"/>
  <c r="AA49" s="1"/>
  <c r="AA109" s="1"/>
  <c r="Z42"/>
  <c r="Z46"/>
  <c r="Y42"/>
  <c r="Y46"/>
  <c r="Y47"/>
  <c r="Y49" s="1"/>
  <c r="Y109" s="1"/>
  <c r="X42"/>
  <c r="X46"/>
  <c r="X47" s="1"/>
  <c r="X49" s="1"/>
  <c r="W42"/>
  <c r="W46"/>
  <c r="W47"/>
  <c r="W49" s="1"/>
  <c r="W109" s="1"/>
  <c r="V42"/>
  <c r="V46"/>
  <c r="U42"/>
  <c r="U46"/>
  <c r="U47"/>
  <c r="U49" s="1"/>
  <c r="U109" s="1"/>
  <c r="T42"/>
  <c r="T46"/>
  <c r="T47" s="1"/>
  <c r="T49" s="1"/>
  <c r="S42"/>
  <c r="S46"/>
  <c r="S47"/>
  <c r="S49" s="1"/>
  <c r="S109" s="1"/>
  <c r="R42"/>
  <c r="R46"/>
  <c r="Q42"/>
  <c r="Q46"/>
  <c r="Q47"/>
  <c r="Q49" s="1"/>
  <c r="P42"/>
  <c r="P46"/>
  <c r="P47" s="1"/>
  <c r="O42"/>
  <c r="O46"/>
  <c r="O47" s="1"/>
  <c r="N42"/>
  <c r="N46"/>
  <c r="M42"/>
  <c r="M46"/>
  <c r="M47"/>
  <c r="M49" s="1"/>
  <c r="L42"/>
  <c r="L46"/>
  <c r="L47" s="1"/>
  <c r="K42"/>
  <c r="K46"/>
  <c r="K47" s="1"/>
  <c r="J42"/>
  <c r="J46"/>
  <c r="I42"/>
  <c r="I46"/>
  <c r="I47"/>
  <c r="I49" s="1"/>
  <c r="H42"/>
  <c r="H46"/>
  <c r="H47" s="1"/>
  <c r="G42"/>
  <c r="G46"/>
  <c r="G47" s="1"/>
  <c r="F42"/>
  <c r="F46"/>
  <c r="E42"/>
  <c r="E46"/>
  <c r="E47"/>
  <c r="E49" s="1"/>
  <c r="D42"/>
  <c r="D46"/>
  <c r="D47" s="1"/>
  <c r="C42"/>
  <c r="C46"/>
  <c r="C47" s="1"/>
  <c r="AA26"/>
  <c r="AA108" s="1"/>
  <c r="Z26"/>
  <c r="Z108" s="1"/>
  <c r="Y26"/>
  <c r="Y108" s="1"/>
  <c r="X26"/>
  <c r="X108" s="1"/>
  <c r="W26"/>
  <c r="W108" s="1"/>
  <c r="V26"/>
  <c r="V108" s="1"/>
  <c r="U26"/>
  <c r="U108" s="1"/>
  <c r="T26"/>
  <c r="T108" s="1"/>
  <c r="S26"/>
  <c r="S108" s="1"/>
  <c r="R26"/>
  <c r="R108" s="1"/>
  <c r="Q26"/>
  <c r="Q108" s="1"/>
  <c r="P26"/>
  <c r="P108" s="1"/>
  <c r="O26"/>
  <c r="O108" s="1"/>
  <c r="N26"/>
  <c r="N108" s="1"/>
  <c r="M108"/>
  <c r="L26"/>
  <c r="L108" s="1"/>
  <c r="K26"/>
  <c r="K108" s="1"/>
  <c r="J26"/>
  <c r="J108" s="1"/>
  <c r="I26"/>
  <c r="I108" s="1"/>
  <c r="H26"/>
  <c r="H108" s="1"/>
  <c r="G26"/>
  <c r="G108" s="1"/>
  <c r="F26"/>
  <c r="F108" s="1"/>
  <c r="E26"/>
  <c r="E108" s="1"/>
  <c r="D26"/>
  <c r="D108" s="1"/>
  <c r="C26"/>
  <c r="C108" s="1"/>
  <c r="AA107"/>
  <c r="Z107"/>
  <c r="Y107"/>
  <c r="X107"/>
  <c r="W107"/>
  <c r="V107"/>
  <c r="U107"/>
  <c r="T107"/>
  <c r="S107"/>
  <c r="R107"/>
  <c r="Q107"/>
  <c r="P107"/>
  <c r="O107"/>
  <c r="N107"/>
  <c r="M107"/>
  <c r="L107"/>
  <c r="K107"/>
  <c r="J107"/>
  <c r="I107"/>
  <c r="H107"/>
  <c r="G107"/>
  <c r="F107"/>
  <c r="E107"/>
  <c r="D107"/>
  <c r="C107"/>
  <c r="Z106"/>
  <c r="Y106"/>
  <c r="X106"/>
  <c r="V106"/>
  <c r="U106"/>
  <c r="T106"/>
  <c r="R106"/>
  <c r="Q106"/>
  <c r="P106"/>
  <c r="N106"/>
  <c r="M106"/>
  <c r="L106"/>
  <c r="J106"/>
  <c r="I106"/>
  <c r="H106"/>
  <c r="F106"/>
  <c r="E106"/>
  <c r="D106"/>
  <c r="AA53"/>
  <c r="Z53"/>
  <c r="Y53"/>
  <c r="X53"/>
  <c r="W53"/>
  <c r="V53"/>
  <c r="U53"/>
  <c r="T53"/>
  <c r="S53"/>
  <c r="R53"/>
  <c r="Q53"/>
  <c r="P53"/>
  <c r="O53"/>
  <c r="N53"/>
  <c r="M53"/>
  <c r="L53"/>
  <c r="K53"/>
  <c r="J53"/>
  <c r="I53"/>
  <c r="H53"/>
  <c r="G53"/>
  <c r="F53"/>
  <c r="E53"/>
  <c r="D53"/>
  <c r="C53"/>
  <c r="AA104"/>
  <c r="U104"/>
  <c r="S104"/>
  <c r="Y103"/>
  <c r="W103"/>
  <c r="AA102"/>
  <c r="U102"/>
  <c r="S102"/>
  <c r="Y101"/>
  <c r="W101"/>
  <c r="AA100"/>
  <c r="Y100"/>
  <c r="W100"/>
  <c r="U100"/>
  <c r="S100"/>
  <c r="AA99"/>
  <c r="Z99"/>
  <c r="Y99"/>
  <c r="X99"/>
  <c r="W99"/>
  <c r="V99"/>
  <c r="U99"/>
  <c r="T99"/>
  <c r="S99"/>
  <c r="R99"/>
  <c r="Q99"/>
  <c r="P99"/>
  <c r="O99"/>
  <c r="N99"/>
  <c r="M99"/>
  <c r="L99"/>
  <c r="K99"/>
  <c r="J99"/>
  <c r="I99"/>
  <c r="H99"/>
  <c r="G99"/>
  <c r="F99"/>
  <c r="E99"/>
  <c r="D99"/>
  <c r="C99"/>
  <c r="AA98"/>
  <c r="Y98"/>
  <c r="W98"/>
  <c r="U98"/>
  <c r="S98"/>
  <c r="Q98"/>
  <c r="O98"/>
  <c r="L98"/>
  <c r="J98"/>
  <c r="H98"/>
  <c r="F98"/>
  <c r="D98"/>
  <c r="EN28" i="1"/>
  <c r="S29" i="33" s="1"/>
  <c r="EN27" i="1"/>
  <c r="S28" i="33" s="1"/>
  <c r="EN26" i="1"/>
  <c r="S27" i="33" s="1"/>
  <c r="EN25" i="1"/>
  <c r="S26" i="33" s="1"/>
  <c r="EN24" i="1"/>
  <c r="S25" i="33" s="1"/>
  <c r="EN23" i="1"/>
  <c r="S24" i="33" s="1"/>
  <c r="EN22" i="1"/>
  <c r="S23" i="33" s="1"/>
  <c r="EN21" i="1"/>
  <c r="S22" i="33" s="1"/>
  <c r="EN20" i="1"/>
  <c r="S21" i="33" s="1"/>
  <c r="EN19" i="1"/>
  <c r="S20" i="33" s="1"/>
  <c r="EN18" i="1"/>
  <c r="S19" i="33" s="1"/>
  <c r="EN17" i="1"/>
  <c r="S18" i="33" s="1"/>
  <c r="EN16" i="1"/>
  <c r="S17" i="33" s="1"/>
  <c r="EN15" i="1"/>
  <c r="S16" i="33" s="1"/>
  <c r="EN14" i="1"/>
  <c r="S15" i="33" s="1"/>
  <c r="EN13" i="1"/>
  <c r="S14" i="33" s="1"/>
  <c r="EN12" i="1"/>
  <c r="S13" i="33" s="1"/>
  <c r="EN11" i="1"/>
  <c r="S12" i="33" s="1"/>
  <c r="EN10" i="1"/>
  <c r="S11" i="33" s="1"/>
  <c r="EN9" i="1"/>
  <c r="S10" i="33" s="1"/>
  <c r="EN8" i="1"/>
  <c r="S9" i="33" s="1"/>
  <c r="EN7" i="1"/>
  <c r="S8" i="33" s="1"/>
  <c r="EN6" i="1"/>
  <c r="S7" i="33" s="1"/>
  <c r="EN5" i="1"/>
  <c r="S6" i="33" s="1"/>
  <c r="EN4" i="1"/>
  <c r="S5" i="33" s="1"/>
  <c r="EM26" i="1"/>
  <c r="R27" i="33" s="1"/>
  <c r="EM24" i="1"/>
  <c r="R25" i="33" s="1"/>
  <c r="EM23" i="1"/>
  <c r="R24" i="33" s="1"/>
  <c r="EM22" i="1"/>
  <c r="R23" i="33" s="1"/>
  <c r="EM21" i="1"/>
  <c r="R22" i="33" s="1"/>
  <c r="EM20" i="1"/>
  <c r="R21" i="33" s="1"/>
  <c r="EM19" i="1"/>
  <c r="R20" i="33" s="1"/>
  <c r="EM18" i="1"/>
  <c r="R19" i="33" s="1"/>
  <c r="EM17" i="1"/>
  <c r="R18" i="33" s="1"/>
  <c r="EM16" i="1"/>
  <c r="R17" i="33" s="1"/>
  <c r="EM14" i="1"/>
  <c r="R15" i="33" s="1"/>
  <c r="EM13" i="1"/>
  <c r="R14" i="33" s="1"/>
  <c r="EM12" i="1"/>
  <c r="R13" i="33" s="1"/>
  <c r="EM10" i="1"/>
  <c r="R11" i="33" s="1"/>
  <c r="EM9" i="1"/>
  <c r="R10" i="33" s="1"/>
  <c r="EM6" i="1"/>
  <c r="R7" i="33" s="1"/>
  <c r="EL28" i="1"/>
  <c r="Q29" i="33" s="1"/>
  <c r="EL27" i="1"/>
  <c r="Q28" i="33" s="1"/>
  <c r="EL26" i="1"/>
  <c r="Q27" i="33" s="1"/>
  <c r="EL25" i="1"/>
  <c r="Q26" i="33" s="1"/>
  <c r="EL24" i="1"/>
  <c r="Q25" i="33" s="1"/>
  <c r="EL23" i="1"/>
  <c r="Q24" i="33" s="1"/>
  <c r="EL22" i="1"/>
  <c r="Q23" i="33" s="1"/>
  <c r="EL21" i="1"/>
  <c r="Q22" i="33" s="1"/>
  <c r="EL20" i="1"/>
  <c r="Q21" i="33" s="1"/>
  <c r="EL19" i="1"/>
  <c r="Q20" i="33" s="1"/>
  <c r="EL18" i="1"/>
  <c r="Q19" i="33" s="1"/>
  <c r="EL17" i="1"/>
  <c r="Q18" i="33" s="1"/>
  <c r="EL16" i="1"/>
  <c r="Q17" i="33" s="1"/>
  <c r="EL15" i="1"/>
  <c r="Q16" i="33" s="1"/>
  <c r="EL14" i="1"/>
  <c r="Q15" i="33" s="1"/>
  <c r="EL13" i="1"/>
  <c r="Q14" i="33" s="1"/>
  <c r="EL12" i="1"/>
  <c r="Q13" i="33" s="1"/>
  <c r="EL11" i="1"/>
  <c r="Q12" i="33" s="1"/>
  <c r="EL10" i="1"/>
  <c r="Q11" i="33" s="1"/>
  <c r="EL9" i="1"/>
  <c r="Q10" i="33" s="1"/>
  <c r="EL8" i="1"/>
  <c r="Q9" i="33" s="1"/>
  <c r="EL7" i="1"/>
  <c r="Q8" i="33" s="1"/>
  <c r="EL6" i="1"/>
  <c r="Q7" i="33" s="1"/>
  <c r="EL5" i="1"/>
  <c r="Q6" i="33" s="1"/>
  <c r="EL4" i="1"/>
  <c r="Q5" i="33" s="1"/>
  <c r="EK28" i="1"/>
  <c r="P29" i="33" s="1"/>
  <c r="EK27" i="1"/>
  <c r="P28" i="33" s="1"/>
  <c r="EK26" i="1"/>
  <c r="P27" i="33" s="1"/>
  <c r="EK25" i="1"/>
  <c r="P26" i="33" s="1"/>
  <c r="EK24" i="1"/>
  <c r="P25" i="33" s="1"/>
  <c r="EK23" i="1"/>
  <c r="P24" i="33" s="1"/>
  <c r="EK22" i="1"/>
  <c r="P23" i="33" s="1"/>
  <c r="EK21" i="1"/>
  <c r="P22" i="33" s="1"/>
  <c r="EK20" i="1"/>
  <c r="P21" i="33" s="1"/>
  <c r="EK19" i="1"/>
  <c r="P20" i="33" s="1"/>
  <c r="EK18" i="1"/>
  <c r="P19" i="33" s="1"/>
  <c r="EK17" i="1"/>
  <c r="P18" i="33" s="1"/>
  <c r="EK16" i="1"/>
  <c r="P17" i="33" s="1"/>
  <c r="EK15" i="1"/>
  <c r="P16" i="33" s="1"/>
  <c r="EK14" i="1"/>
  <c r="P15" i="33" s="1"/>
  <c r="EK13" i="1"/>
  <c r="P14" i="33" s="1"/>
  <c r="EK12" i="1"/>
  <c r="P13" i="33" s="1"/>
  <c r="EK11" i="1"/>
  <c r="P12" i="33" s="1"/>
  <c r="EK10" i="1"/>
  <c r="P11" i="33" s="1"/>
  <c r="EK9" i="1"/>
  <c r="P10" i="33" s="1"/>
  <c r="EK8" i="1"/>
  <c r="P9" i="33" s="1"/>
  <c r="EK7" i="1"/>
  <c r="P8" i="33" s="1"/>
  <c r="EK6" i="1"/>
  <c r="P7" i="33" s="1"/>
  <c r="EK5" i="1"/>
  <c r="P6" i="33" s="1"/>
  <c r="EJ28" i="1"/>
  <c r="O29" i="33" s="1"/>
  <c r="EJ27" i="1"/>
  <c r="O28" i="33" s="1"/>
  <c r="EJ26" i="1"/>
  <c r="O27" i="33" s="1"/>
  <c r="EJ25" i="1"/>
  <c r="O26" i="33" s="1"/>
  <c r="EJ24" i="1"/>
  <c r="O25" i="33" s="1"/>
  <c r="EJ23" i="1"/>
  <c r="O24" i="33" s="1"/>
  <c r="EJ22" i="1"/>
  <c r="O23" i="33" s="1"/>
  <c r="EJ21" i="1"/>
  <c r="O22" i="33" s="1"/>
  <c r="EJ20" i="1"/>
  <c r="O21" i="33" s="1"/>
  <c r="EJ19" i="1"/>
  <c r="O20" i="33" s="1"/>
  <c r="EJ18" i="1"/>
  <c r="O19" i="33" s="1"/>
  <c r="EJ17" i="1"/>
  <c r="O18" i="33" s="1"/>
  <c r="EJ16" i="1"/>
  <c r="O17" i="33" s="1"/>
  <c r="EJ15" i="1"/>
  <c r="O16" i="33" s="1"/>
  <c r="EJ14" i="1"/>
  <c r="O15" i="33" s="1"/>
  <c r="EJ13" i="1"/>
  <c r="O14" i="33" s="1"/>
  <c r="EJ12" i="1"/>
  <c r="O13" i="33" s="1"/>
  <c r="EJ11" i="1"/>
  <c r="O12" i="33" s="1"/>
  <c r="EJ10" i="1"/>
  <c r="O11" i="33" s="1"/>
  <c r="EJ9" i="1"/>
  <c r="O10" i="33" s="1"/>
  <c r="EJ8" i="1"/>
  <c r="O9" i="33" s="1"/>
  <c r="EJ7" i="1"/>
  <c r="O8" i="33" s="1"/>
  <c r="EJ6" i="1"/>
  <c r="O7" i="33" s="1"/>
  <c r="EJ5" i="1"/>
  <c r="O6" i="33" s="1"/>
  <c r="EJ4" i="1"/>
  <c r="O5" i="33" s="1"/>
  <c r="EI28" i="1"/>
  <c r="N29" i="33" s="1"/>
  <c r="EI27" i="1"/>
  <c r="N28" i="33" s="1"/>
  <c r="EI26" i="1"/>
  <c r="N27" i="33" s="1"/>
  <c r="EI25" i="1"/>
  <c r="N26" i="33" s="1"/>
  <c r="EI24" i="1"/>
  <c r="N25" i="33" s="1"/>
  <c r="EI23" i="1"/>
  <c r="N24" i="33" s="1"/>
  <c r="EI22" i="1"/>
  <c r="N23" i="33" s="1"/>
  <c r="EI21" i="1"/>
  <c r="N22" i="33" s="1"/>
  <c r="EI20" i="1"/>
  <c r="N21" i="33" s="1"/>
  <c r="EI19" i="1"/>
  <c r="N20" i="33" s="1"/>
  <c r="EI18" i="1"/>
  <c r="N19" i="33" s="1"/>
  <c r="EI17" i="1"/>
  <c r="N18" i="33" s="1"/>
  <c r="EI16" i="1"/>
  <c r="N17" i="33" s="1"/>
  <c r="EI15" i="1"/>
  <c r="N16" i="33" s="1"/>
  <c r="EI14" i="1"/>
  <c r="N15" i="33" s="1"/>
  <c r="EI13" i="1"/>
  <c r="N14" i="33" s="1"/>
  <c r="EI12" i="1"/>
  <c r="N13" i="33" s="1"/>
  <c r="EI11" i="1"/>
  <c r="N12" i="33" s="1"/>
  <c r="EI10" i="1"/>
  <c r="N11" i="33" s="1"/>
  <c r="EI9" i="1"/>
  <c r="N10" i="33" s="1"/>
  <c r="EI8" i="1"/>
  <c r="N9" i="33" s="1"/>
  <c r="EI7" i="1"/>
  <c r="N8" i="33" s="1"/>
  <c r="EI6" i="1"/>
  <c r="N7" i="33" s="1"/>
  <c r="EI5" i="1"/>
  <c r="N6" i="33" s="1"/>
  <c r="EI4" i="1"/>
  <c r="N5" i="33" s="1"/>
  <c r="EH28" i="1"/>
  <c r="M29" i="33" s="1"/>
  <c r="EH24" i="1"/>
  <c r="M25" i="33" s="1"/>
  <c r="EH9" i="1"/>
  <c r="M10" i="33" s="1"/>
  <c r="EG28" i="1"/>
  <c r="L29" i="33" s="1"/>
  <c r="EG27" i="1"/>
  <c r="L28" i="33" s="1"/>
  <c r="EG26" i="1"/>
  <c r="L27" i="33" s="1"/>
  <c r="EG25" i="1"/>
  <c r="L26" i="33" s="1"/>
  <c r="EG24" i="1"/>
  <c r="L25" i="33" s="1"/>
  <c r="EG23" i="1"/>
  <c r="L24" i="33" s="1"/>
  <c r="EG22" i="1"/>
  <c r="L23" i="33" s="1"/>
  <c r="EG21" i="1"/>
  <c r="L22" i="33" s="1"/>
  <c r="EG20" i="1"/>
  <c r="L21" i="33" s="1"/>
  <c r="EG19" i="1"/>
  <c r="L20" i="33" s="1"/>
  <c r="EG18" i="1"/>
  <c r="L19" i="33" s="1"/>
  <c r="EG17" i="1"/>
  <c r="L18" i="33" s="1"/>
  <c r="EG16" i="1"/>
  <c r="L17" i="33" s="1"/>
  <c r="EG15" i="1"/>
  <c r="L16" i="33" s="1"/>
  <c r="EG14" i="1"/>
  <c r="L15" i="33" s="1"/>
  <c r="EG13" i="1"/>
  <c r="L14" i="33" s="1"/>
  <c r="EG12" i="1"/>
  <c r="L13" i="33" s="1"/>
  <c r="EG11" i="1"/>
  <c r="L12" i="33" s="1"/>
  <c r="EG10" i="1"/>
  <c r="L11" i="33" s="1"/>
  <c r="EG9" i="1"/>
  <c r="L10" i="33" s="1"/>
  <c r="EG8" i="1"/>
  <c r="L9" i="33" s="1"/>
  <c r="EG7" i="1"/>
  <c r="L8" i="33" s="1"/>
  <c r="EG6" i="1"/>
  <c r="L7" i="33" s="1"/>
  <c r="EG5" i="1"/>
  <c r="L6" i="33" s="1"/>
  <c r="EG4" i="1"/>
  <c r="L5" i="33" s="1"/>
  <c r="EF28" i="1"/>
  <c r="K29" i="33" s="1"/>
  <c r="EF27" i="1"/>
  <c r="K28" i="33" s="1"/>
  <c r="EF26" i="1"/>
  <c r="K27" i="33" s="1"/>
  <c r="EF25" i="1"/>
  <c r="K26" i="33" s="1"/>
  <c r="EF24" i="1"/>
  <c r="K25" i="33" s="1"/>
  <c r="EF23" i="1"/>
  <c r="K24" i="33" s="1"/>
  <c r="EF22" i="1"/>
  <c r="K23" i="33" s="1"/>
  <c r="EF21" i="1"/>
  <c r="K22" i="33" s="1"/>
  <c r="EF20" i="1"/>
  <c r="K21" i="33" s="1"/>
  <c r="EF19" i="1"/>
  <c r="K20" i="33" s="1"/>
  <c r="EF18" i="1"/>
  <c r="K19" i="33" s="1"/>
  <c r="EF17" i="1"/>
  <c r="K18" i="33" s="1"/>
  <c r="EF16" i="1"/>
  <c r="K17" i="33" s="1"/>
  <c r="EF15" i="1"/>
  <c r="K16" i="33" s="1"/>
  <c r="EF14" i="1"/>
  <c r="K15" i="33" s="1"/>
  <c r="EF13" i="1"/>
  <c r="K14" i="33" s="1"/>
  <c r="EF12" i="1"/>
  <c r="K13" i="33" s="1"/>
  <c r="EF11" i="1"/>
  <c r="K12" i="33" s="1"/>
  <c r="EF10" i="1"/>
  <c r="K11" i="33" s="1"/>
  <c r="EF9" i="1"/>
  <c r="K10" i="33" s="1"/>
  <c r="EF8" i="1"/>
  <c r="K9" i="33" s="1"/>
  <c r="EF7" i="1"/>
  <c r="K8" i="33" s="1"/>
  <c r="EF6" i="1"/>
  <c r="K7" i="33" s="1"/>
  <c r="EF5" i="1"/>
  <c r="K6" i="33" s="1"/>
  <c r="EF4" i="1"/>
  <c r="K5" i="33" s="1"/>
  <c r="EE27" i="1"/>
  <c r="J28" i="33" s="1"/>
  <c r="EE26" i="1"/>
  <c r="J27" i="33" s="1"/>
  <c r="EE25" i="1"/>
  <c r="J26" i="33" s="1"/>
  <c r="EE24" i="1"/>
  <c r="J25" i="33" s="1"/>
  <c r="EE23" i="1"/>
  <c r="J24" i="33" s="1"/>
  <c r="EE22" i="1"/>
  <c r="J23" i="33" s="1"/>
  <c r="EE21" i="1"/>
  <c r="J22" i="33" s="1"/>
  <c r="EE20" i="1"/>
  <c r="J21" i="33" s="1"/>
  <c r="EE19" i="1"/>
  <c r="J20" i="33" s="1"/>
  <c r="EE18" i="1"/>
  <c r="J19" i="33" s="1"/>
  <c r="EE17" i="1"/>
  <c r="J18" i="33" s="1"/>
  <c r="EE16" i="1"/>
  <c r="J17" i="33" s="1"/>
  <c r="EE15" i="1"/>
  <c r="J16" i="33" s="1"/>
  <c r="EE14" i="1"/>
  <c r="J15" i="33" s="1"/>
  <c r="EE13" i="1"/>
  <c r="J14" i="33" s="1"/>
  <c r="EE12" i="1"/>
  <c r="J13" i="33" s="1"/>
  <c r="EE11" i="1"/>
  <c r="J12" i="33" s="1"/>
  <c r="EE10" i="1"/>
  <c r="J11" i="33" s="1"/>
  <c r="EE9" i="1"/>
  <c r="J10" i="33" s="1"/>
  <c r="EE7" i="1"/>
  <c r="J8" i="33" s="1"/>
  <c r="EE6" i="1"/>
  <c r="J7" i="33" s="1"/>
  <c r="EE5" i="1"/>
  <c r="J6" i="33" s="1"/>
  <c r="ED28" i="1"/>
  <c r="I29" i="33" s="1"/>
  <c r="ED24" i="1"/>
  <c r="I25" i="33" s="1"/>
  <c r="ED9" i="1"/>
  <c r="I10" i="33" s="1"/>
  <c r="EC28" i="1"/>
  <c r="H29" i="33" s="1"/>
  <c r="EC24" i="1"/>
  <c r="H25" i="33" s="1"/>
  <c r="EC9" i="1"/>
  <c r="H10" i="33" s="1"/>
  <c r="EB28" i="1"/>
  <c r="G29" i="33" s="1"/>
  <c r="EB24" i="1"/>
  <c r="G25" i="33" s="1"/>
  <c r="EB9" i="1"/>
  <c r="G10" i="33" s="1"/>
  <c r="EA28" i="1"/>
  <c r="F29" i="33" s="1"/>
  <c r="EA24" i="1"/>
  <c r="F25" i="33" s="1"/>
  <c r="EA9" i="1"/>
  <c r="F10" i="33" s="1"/>
  <c r="DZ28" i="1"/>
  <c r="E29" i="33" s="1"/>
  <c r="DZ24" i="1"/>
  <c r="E25" i="33" s="1"/>
  <c r="DZ9" i="1"/>
  <c r="E10" i="33" s="1"/>
  <c r="DY28" i="1"/>
  <c r="D29" i="33" s="1"/>
  <c r="DY27" i="1"/>
  <c r="D28" i="33" s="1"/>
  <c r="DY26" i="1"/>
  <c r="D27" i="33" s="1"/>
  <c r="DY25" i="1"/>
  <c r="D26" i="33" s="1"/>
  <c r="DY24" i="1"/>
  <c r="D25" i="33" s="1"/>
  <c r="DY22" i="1"/>
  <c r="D23" i="33" s="1"/>
  <c r="DY20" i="1"/>
  <c r="D21" i="33" s="1"/>
  <c r="DY17" i="1"/>
  <c r="D18" i="33" s="1"/>
  <c r="DY16" i="1"/>
  <c r="D17" i="33" s="1"/>
  <c r="DY15" i="1"/>
  <c r="D16" i="33" s="1"/>
  <c r="DY14" i="1"/>
  <c r="D15" i="33" s="1"/>
  <c r="DY13" i="1"/>
  <c r="D14" i="33" s="1"/>
  <c r="DY12" i="1"/>
  <c r="D13" i="33" s="1"/>
  <c r="DY10" i="1"/>
  <c r="D11" i="33" s="1"/>
  <c r="DY9" i="1"/>
  <c r="D10" i="33" s="1"/>
  <c r="DY8" i="1"/>
  <c r="D9" i="33" s="1"/>
  <c r="DY7" i="1"/>
  <c r="D8" i="33" s="1"/>
  <c r="DY4" i="1"/>
  <c r="D5" i="33" s="1"/>
  <c r="DX28" i="1"/>
  <c r="C29" i="33" s="1"/>
  <c r="DX27" i="1"/>
  <c r="C28" i="33" s="1"/>
  <c r="DX26" i="1"/>
  <c r="C27" i="33" s="1"/>
  <c r="DX25" i="1"/>
  <c r="C26" i="33" s="1"/>
  <c r="DX24" i="1"/>
  <c r="C25" i="33" s="1"/>
  <c r="DX23" i="1"/>
  <c r="C24" i="33" s="1"/>
  <c r="DX22" i="1"/>
  <c r="C23" i="33" s="1"/>
  <c r="DX21" i="1"/>
  <c r="C22" i="33" s="1"/>
  <c r="DX20" i="1"/>
  <c r="C21" i="33" s="1"/>
  <c r="DX19" i="1"/>
  <c r="C20" i="33" s="1"/>
  <c r="DX18" i="1"/>
  <c r="C19" i="33" s="1"/>
  <c r="DX17" i="1"/>
  <c r="C18" i="33" s="1"/>
  <c r="DX16" i="1"/>
  <c r="C17" i="33" s="1"/>
  <c r="DX15" i="1"/>
  <c r="C16" i="33" s="1"/>
  <c r="DX14" i="1"/>
  <c r="C15" i="33" s="1"/>
  <c r="DX13" i="1"/>
  <c r="C14" i="33" s="1"/>
  <c r="DX12" i="1"/>
  <c r="C13" i="33" s="1"/>
  <c r="DX11" i="1"/>
  <c r="C12" i="33" s="1"/>
  <c r="DX10" i="1"/>
  <c r="C11" i="33" s="1"/>
  <c r="DX9" i="1"/>
  <c r="C10" i="33" s="1"/>
  <c r="DX8" i="1"/>
  <c r="C9" i="33" s="1"/>
  <c r="DX7" i="1"/>
  <c r="C8" i="33" s="1"/>
  <c r="DX6" i="1"/>
  <c r="C7" i="33" s="1"/>
  <c r="DX5" i="1"/>
  <c r="C6" i="33" s="1"/>
  <c r="DX4" i="1"/>
  <c r="C5" i="33" s="1"/>
  <c r="DW28" i="1"/>
  <c r="B29" i="33" s="1"/>
  <c r="DW27" i="1"/>
  <c r="B28" i="33" s="1"/>
  <c r="DW26" i="1"/>
  <c r="B27" i="33" s="1"/>
  <c r="DW25" i="1"/>
  <c r="B26" i="33" s="1"/>
  <c r="DW24" i="1"/>
  <c r="B25" i="33" s="1"/>
  <c r="DW23" i="1"/>
  <c r="B24" i="33" s="1"/>
  <c r="DW22" i="1"/>
  <c r="B23" i="33" s="1"/>
  <c r="DW21" i="1"/>
  <c r="B22" i="33" s="1"/>
  <c r="DW20" i="1"/>
  <c r="B21" i="33" s="1"/>
  <c r="DW19" i="1"/>
  <c r="B20" i="33" s="1"/>
  <c r="DW18" i="1"/>
  <c r="B19" i="33" s="1"/>
  <c r="DW17" i="1"/>
  <c r="B18" i="33" s="1"/>
  <c r="DW16" i="1"/>
  <c r="B17" i="33" s="1"/>
  <c r="DW15" i="1"/>
  <c r="B16" i="33" s="1"/>
  <c r="DW14" i="1"/>
  <c r="B15" i="33" s="1"/>
  <c r="DW13" i="1"/>
  <c r="B14" i="33" s="1"/>
  <c r="DW12" i="1"/>
  <c r="B13" i="33" s="1"/>
  <c r="DW11" i="1"/>
  <c r="B12" i="33" s="1"/>
  <c r="DW10" i="1"/>
  <c r="B11" i="33" s="1"/>
  <c r="DW9" i="1"/>
  <c r="B10" i="33" s="1"/>
  <c r="DW8" i="1"/>
  <c r="B9" i="33" s="1"/>
  <c r="DW7" i="1"/>
  <c r="B8" i="33" s="1"/>
  <c r="DW6" i="1"/>
  <c r="B7" i="33" s="1"/>
  <c r="DW5" i="1"/>
  <c r="B6" i="33" s="1"/>
  <c r="DW4" i="1"/>
  <c r="B5" i="33" s="1"/>
  <c r="EK4" i="1"/>
  <c r="P5" i="33" s="1"/>
  <c r="BV1" i="1"/>
  <c r="G49" i="27" l="1"/>
  <c r="G100"/>
  <c r="O49"/>
  <c r="O100"/>
  <c r="T109"/>
  <c r="T103"/>
  <c r="T101"/>
  <c r="X109"/>
  <c r="X103"/>
  <c r="X101"/>
  <c r="X104"/>
  <c r="X102"/>
  <c r="AA114"/>
  <c r="AA106"/>
  <c r="DJ4" i="1"/>
  <c r="J5" i="28" s="1"/>
  <c r="EM4" i="1"/>
  <c r="R5" i="33" s="1"/>
  <c r="EE4" i="1"/>
  <c r="J5" i="33" s="1"/>
  <c r="BF25" i="1"/>
  <c r="DD25"/>
  <c r="D26" i="28" s="1"/>
  <c r="DR27" i="1"/>
  <c r="R28" i="28" s="1"/>
  <c r="DJ27" i="1"/>
  <c r="J28" i="28" s="1"/>
  <c r="EM27" i="1"/>
  <c r="R28" i="33" s="1"/>
  <c r="DJ15" i="1"/>
  <c r="J16" i="28" s="1"/>
  <c r="EM15" i="1"/>
  <c r="R16" i="33" s="1"/>
  <c r="DJ7" i="1"/>
  <c r="J8" i="28" s="1"/>
  <c r="EM7" i="1"/>
  <c r="R8" i="33" s="1"/>
  <c r="BF15" i="1"/>
  <c r="DD15"/>
  <c r="D16" i="28" s="1"/>
  <c r="DD16" i="1"/>
  <c r="D17" i="28" s="1"/>
  <c r="BF16" i="1"/>
  <c r="DF16" s="1"/>
  <c r="F17" i="28" s="1"/>
  <c r="DD4" i="1"/>
  <c r="D5" i="28" s="1"/>
  <c r="BF4" i="1"/>
  <c r="DF4"/>
  <c r="F5" i="28" s="1"/>
  <c r="C49" i="27"/>
  <c r="C100"/>
  <c r="K49"/>
  <c r="K100"/>
  <c r="W114"/>
  <c r="W106"/>
  <c r="DR5" i="1"/>
  <c r="R6" i="28" s="1"/>
  <c r="EM5" i="1"/>
  <c r="R6" i="33" s="1"/>
  <c r="DR28" i="1"/>
  <c r="R29" i="28" s="1"/>
  <c r="EM28" i="1"/>
  <c r="R29" i="33" s="1"/>
  <c r="EE28" i="1"/>
  <c r="J29" i="33" s="1"/>
  <c r="DJ8" i="1"/>
  <c r="J9" i="28" s="1"/>
  <c r="EM8" i="1"/>
  <c r="R9" i="33" s="1"/>
  <c r="EE8" i="1"/>
  <c r="J9" i="33" s="1"/>
  <c r="BF27" i="1"/>
  <c r="DD27"/>
  <c r="D28" i="28" s="1"/>
  <c r="DJ25" i="1"/>
  <c r="J26" i="28" s="1"/>
  <c r="EM25" i="1"/>
  <c r="R26" i="33" s="1"/>
  <c r="DJ11" i="1"/>
  <c r="J12" i="28" s="1"/>
  <c r="EM11" i="1"/>
  <c r="R12" i="33" s="1"/>
  <c r="DD20" i="1"/>
  <c r="D21" i="28" s="1"/>
  <c r="BF20" i="1"/>
  <c r="T105" i="27"/>
  <c r="X105"/>
  <c r="E114"/>
  <c r="I114"/>
  <c r="M114"/>
  <c r="Q114"/>
  <c r="DI4" i="1"/>
  <c r="I5" i="28" s="1"/>
  <c r="C98" i="27"/>
  <c r="E98"/>
  <c r="G98"/>
  <c r="I98"/>
  <c r="K98"/>
  <c r="N98"/>
  <c r="P98"/>
  <c r="R98"/>
  <c r="T98"/>
  <c r="V98"/>
  <c r="X98"/>
  <c r="Z98"/>
  <c r="E100"/>
  <c r="I100"/>
  <c r="M100"/>
  <c r="Q100"/>
  <c r="T100"/>
  <c r="X100"/>
  <c r="S101"/>
  <c r="U101"/>
  <c r="AA101"/>
  <c r="T102"/>
  <c r="W102"/>
  <c r="Y102"/>
  <c r="S103"/>
  <c r="U103"/>
  <c r="AA103"/>
  <c r="T104"/>
  <c r="W104"/>
  <c r="Y104"/>
  <c r="S105"/>
  <c r="U105"/>
  <c r="W105"/>
  <c r="Y105"/>
  <c r="AA105"/>
  <c r="F47"/>
  <c r="J47"/>
  <c r="N47"/>
  <c r="R47"/>
  <c r="V47"/>
  <c r="Z47"/>
  <c r="C114"/>
  <c r="F115"/>
  <c r="G114"/>
  <c r="J115"/>
  <c r="K114"/>
  <c r="N115"/>
  <c r="O114"/>
  <c r="R115"/>
  <c r="S114"/>
  <c r="V115"/>
  <c r="Z115"/>
  <c r="DM28" i="1"/>
  <c r="M29" i="28" s="1"/>
  <c r="DH28" i="1"/>
  <c r="H29" i="28" s="1"/>
  <c r="BD18" i="1"/>
  <c r="DY18" s="1"/>
  <c r="D19" i="33" s="1"/>
  <c r="DR25" i="1"/>
  <c r="R26" i="28" s="1"/>
  <c r="DR21" i="1"/>
  <c r="R22" i="28" s="1"/>
  <c r="DS23" i="1"/>
  <c r="S24" i="28" s="1"/>
  <c r="DS27" i="1"/>
  <c r="S28" i="28" s="1"/>
  <c r="DS28" i="1"/>
  <c r="S29" i="28" s="1"/>
  <c r="DS5" i="1"/>
  <c r="S6" i="28" s="1"/>
  <c r="DS17" i="1"/>
  <c r="S18" i="28" s="1"/>
  <c r="DS19" i="1"/>
  <c r="S20" i="28" s="1"/>
  <c r="DS22" i="1"/>
  <c r="S23" i="28" s="1"/>
  <c r="DS24" i="1"/>
  <c r="S25" i="28" s="1"/>
  <c r="DS6" i="1"/>
  <c r="S7" i="28" s="1"/>
  <c r="DS11" i="1"/>
  <c r="S12" i="28" s="1"/>
  <c r="DI16" i="1"/>
  <c r="I17" i="28" s="1"/>
  <c r="DI20" i="1"/>
  <c r="I21" i="28" s="1"/>
  <c r="DE9" i="1"/>
  <c r="E10" i="28" s="1"/>
  <c r="DH16" i="1"/>
  <c r="H17" i="28" s="1"/>
  <c r="DH20" i="1"/>
  <c r="H21" i="28" s="1"/>
  <c r="BF17" i="1"/>
  <c r="BF14"/>
  <c r="BD11"/>
  <c r="BD21"/>
  <c r="BF26"/>
  <c r="DI26" s="1"/>
  <c r="I27" i="28" s="1"/>
  <c r="BD5" i="1"/>
  <c r="DY5" s="1"/>
  <c r="D6" i="33" s="1"/>
  <c r="BD19" i="1"/>
  <c r="DY19" s="1"/>
  <c r="D20" i="33" s="1"/>
  <c r="BD6" i="1"/>
  <c r="DY6" s="1"/>
  <c r="D7" i="33" s="1"/>
  <c r="BD23" i="1"/>
  <c r="DY23" s="1"/>
  <c r="D24" i="33" s="1"/>
  <c r="D49" i="27"/>
  <c r="D102"/>
  <c r="D100"/>
  <c r="E109"/>
  <c r="E104"/>
  <c r="E102"/>
  <c r="E105"/>
  <c r="E103"/>
  <c r="E101"/>
  <c r="H49"/>
  <c r="H102" s="1"/>
  <c r="H100"/>
  <c r="I109"/>
  <c r="I104"/>
  <c r="I102"/>
  <c r="I105"/>
  <c r="I103"/>
  <c r="I101"/>
  <c r="L49"/>
  <c r="L102" s="1"/>
  <c r="L100"/>
  <c r="M109"/>
  <c r="M104"/>
  <c r="M102"/>
  <c r="M105"/>
  <c r="M103"/>
  <c r="M101"/>
  <c r="P49"/>
  <c r="P102" s="1"/>
  <c r="P100"/>
  <c r="Q109"/>
  <c r="Q104"/>
  <c r="Q102"/>
  <c r="Q105"/>
  <c r="Q103"/>
  <c r="Q101"/>
  <c r="C109"/>
  <c r="C104"/>
  <c r="C102"/>
  <c r="C105"/>
  <c r="C103"/>
  <c r="C101"/>
  <c r="F49"/>
  <c r="F102"/>
  <c r="F100"/>
  <c r="G109"/>
  <c r="G104"/>
  <c r="G102"/>
  <c r="G105"/>
  <c r="G103"/>
  <c r="G101"/>
  <c r="J49"/>
  <c r="J102" s="1"/>
  <c r="J100"/>
  <c r="K109"/>
  <c r="K104"/>
  <c r="K102"/>
  <c r="K105"/>
  <c r="K103"/>
  <c r="K101"/>
  <c r="N49"/>
  <c r="N102" s="1"/>
  <c r="N100"/>
  <c r="O109"/>
  <c r="O104"/>
  <c r="O102"/>
  <c r="O105"/>
  <c r="O103"/>
  <c r="O101"/>
  <c r="R49"/>
  <c r="R102" s="1"/>
  <c r="R100"/>
  <c r="DI24" i="1"/>
  <c r="I25" i="28" s="1"/>
  <c r="DM24" i="1"/>
  <c r="M25" i="28" s="1"/>
  <c r="DE24" i="1"/>
  <c r="E25" i="28" s="1"/>
  <c r="DH24" i="1"/>
  <c r="H25" i="28" s="1"/>
  <c r="DG24" i="1"/>
  <c r="G25" i="28" s="1"/>
  <c r="DR13" i="1"/>
  <c r="R14" i="28" s="1"/>
  <c r="DJ13" i="1"/>
  <c r="J14" i="28" s="1"/>
  <c r="BF18" i="1"/>
  <c r="DF18" s="1"/>
  <c r="F19" i="28" s="1"/>
  <c r="DD18" i="1"/>
  <c r="D19" i="28" s="1"/>
  <c r="DI27" i="1"/>
  <c r="I28" i="28" s="1"/>
  <c r="DE27" i="1"/>
  <c r="E28" i="28" s="1"/>
  <c r="DF27" i="1"/>
  <c r="F28" i="28" s="1"/>
  <c r="DG27" i="1"/>
  <c r="G28" i="28" s="1"/>
  <c r="DH27" i="1"/>
  <c r="H28" i="28" s="1"/>
  <c r="DM27" i="1"/>
  <c r="M28" i="28" s="1"/>
  <c r="DI25" i="1"/>
  <c r="I26" i="28" s="1"/>
  <c r="DG25" i="1"/>
  <c r="G26" i="28" s="1"/>
  <c r="DH25" i="1"/>
  <c r="H26" i="28" s="1"/>
  <c r="DM25" i="1"/>
  <c r="M26" i="28" s="1"/>
  <c r="DE25" i="1"/>
  <c r="E26" i="28" s="1"/>
  <c r="DS7" i="1"/>
  <c r="S8" i="28" s="1"/>
  <c r="DR7" i="1"/>
  <c r="R8" i="28" s="1"/>
  <c r="DS9" i="1"/>
  <c r="S10" i="28" s="1"/>
  <c r="DR9" i="1"/>
  <c r="R10" i="28" s="1"/>
  <c r="DS12" i="1"/>
  <c r="S13" i="28" s="1"/>
  <c r="DR12" i="1"/>
  <c r="R13" i="28" s="1"/>
  <c r="DS14" i="1"/>
  <c r="S15" i="28" s="1"/>
  <c r="DR14" i="1"/>
  <c r="R15" i="28" s="1"/>
  <c r="DS16" i="1"/>
  <c r="S17" i="28" s="1"/>
  <c r="DR16" i="1"/>
  <c r="R17" i="28" s="1"/>
  <c r="BF7" i="1"/>
  <c r="DF7" s="1"/>
  <c r="F8" i="28" s="1"/>
  <c r="DD10" i="1"/>
  <c r="D11" i="28" s="1"/>
  <c r="BF10" i="1"/>
  <c r="DF10" s="1"/>
  <c r="F11" i="28" s="1"/>
  <c r="DD12" i="1"/>
  <c r="D13" i="28" s="1"/>
  <c r="BF12" i="1"/>
  <c r="DF12" s="1"/>
  <c r="F13" i="28" s="1"/>
  <c r="DD13" i="1"/>
  <c r="D14" i="28" s="1"/>
  <c r="BF13" i="1"/>
  <c r="DF13"/>
  <c r="F14" i="28" s="1"/>
  <c r="DS10" i="1"/>
  <c r="S11" i="28" s="1"/>
  <c r="DR10" i="1"/>
  <c r="R11" i="28" s="1"/>
  <c r="DS15" i="1"/>
  <c r="S16" i="28" s="1"/>
  <c r="DR15" i="1"/>
  <c r="R16" i="28" s="1"/>
  <c r="DF15" i="1"/>
  <c r="F16" i="28" s="1"/>
  <c r="DH15" i="1"/>
  <c r="H16" i="28" s="1"/>
  <c r="DG15" i="1"/>
  <c r="G16" i="28" s="1"/>
  <c r="DM15" i="1"/>
  <c r="M16" i="28" s="1"/>
  <c r="DI15" i="1"/>
  <c r="I16" i="28" s="1"/>
  <c r="BF11" i="1"/>
  <c r="BF21"/>
  <c r="DF21" s="1"/>
  <c r="F22" i="28" s="1"/>
  <c r="DD5" i="1"/>
  <c r="D6" i="28" s="1"/>
  <c r="BF5" i="1"/>
  <c r="DF5"/>
  <c r="F6" i="28" s="1"/>
  <c r="DD19" i="1"/>
  <c r="D20" i="28" s="1"/>
  <c r="DF19" i="1"/>
  <c r="F20" i="28" s="1"/>
  <c r="BF19" i="1"/>
  <c r="DD6"/>
  <c r="D7" i="28" s="1"/>
  <c r="BF6" i="1"/>
  <c r="DD23"/>
  <c r="D24" i="28" s="1"/>
  <c r="BF23" i="1"/>
  <c r="DJ5"/>
  <c r="J6" i="28" s="1"/>
  <c r="DJ28" i="1"/>
  <c r="J29" i="28" s="1"/>
  <c r="DR4" i="1"/>
  <c r="R5" i="28" s="1"/>
  <c r="DJ20" i="1"/>
  <c r="J21" i="28" s="1"/>
  <c r="BF8" i="1"/>
  <c r="DD24"/>
  <c r="D25" i="28" s="1"/>
  <c r="DF24" i="1"/>
  <c r="F25" i="28" s="1"/>
  <c r="DB24" i="1"/>
  <c r="B25" i="28" s="1"/>
  <c r="BF22" i="1"/>
  <c r="DB18"/>
  <c r="B19" i="28" s="1"/>
  <c r="DL14" i="1"/>
  <c r="L15" i="28" s="1"/>
  <c r="DF25" i="1"/>
  <c r="F26" i="28" s="1"/>
  <c r="DR17" i="1"/>
  <c r="R18" i="28" s="1"/>
  <c r="DR11" i="1"/>
  <c r="R12" i="28" s="1"/>
  <c r="DG9" i="1"/>
  <c r="G10" i="28" s="1"/>
  <c r="DH10" i="1"/>
  <c r="H11" i="28" s="1"/>
  <c r="DF9" i="1"/>
  <c r="F10" i="28" s="1"/>
  <c r="DH5" i="1"/>
  <c r="H6" i="28" s="1"/>
  <c r="DH21" i="1"/>
  <c r="H22" i="28" s="1"/>
  <c r="DH26" i="1"/>
  <c r="H27" i="28" s="1"/>
  <c r="DG26" i="1"/>
  <c r="G27" i="28" s="1"/>
  <c r="DD21" i="1" l="1"/>
  <c r="D22" i="28" s="1"/>
  <c r="DY21" i="1"/>
  <c r="D22" i="33" s="1"/>
  <c r="DH14" i="1"/>
  <c r="H15" i="28" s="1"/>
  <c r="DG14" i="1"/>
  <c r="G15" i="28" s="1"/>
  <c r="DE14" i="1"/>
  <c r="E15" i="28" s="1"/>
  <c r="DM14" i="1"/>
  <c r="M15" i="28" s="1"/>
  <c r="ED14" i="1"/>
  <c r="I15" i="33" s="1"/>
  <c r="EC14" i="1"/>
  <c r="H15" i="33" s="1"/>
  <c r="DF14" i="1"/>
  <c r="F15" i="28" s="1"/>
  <c r="EH14" i="1"/>
  <c r="M15" i="33" s="1"/>
  <c r="EB14" i="1"/>
  <c r="G15" i="33" s="1"/>
  <c r="EA14" i="1"/>
  <c r="F15" i="33" s="1"/>
  <c r="DZ14" i="1"/>
  <c r="E15" i="33" s="1"/>
  <c r="V49" i="27"/>
  <c r="V100"/>
  <c r="ED27" i="1"/>
  <c r="I28" i="33" s="1"/>
  <c r="EC27" i="1"/>
  <c r="H28" i="33" s="1"/>
  <c r="EB27" i="1"/>
  <c r="G28" i="33" s="1"/>
  <c r="EH27" i="1"/>
  <c r="M28" i="33" s="1"/>
  <c r="EA27" i="1"/>
  <c r="F28" i="33" s="1"/>
  <c r="DZ27" i="1"/>
  <c r="E28" i="33" s="1"/>
  <c r="DM4" i="1"/>
  <c r="M5" i="28" s="1"/>
  <c r="ED4" i="1"/>
  <c r="I5" i="33" s="1"/>
  <c r="EC4" i="1"/>
  <c r="H5" i="33" s="1"/>
  <c r="DG4" i="1"/>
  <c r="G5" i="28" s="1"/>
  <c r="DH4" i="1"/>
  <c r="H5" i="28" s="1"/>
  <c r="DE4" i="1"/>
  <c r="E5" i="28" s="1"/>
  <c r="EH4" i="1"/>
  <c r="M5" i="33" s="1"/>
  <c r="EB4" i="1"/>
  <c r="G5" i="33" s="1"/>
  <c r="EA4" i="1"/>
  <c r="F5" i="33" s="1"/>
  <c r="DZ4" i="1"/>
  <c r="E5" i="33" s="1"/>
  <c r="DE15" i="1"/>
  <c r="E16" i="28" s="1"/>
  <c r="EH15" i="1"/>
  <c r="M16" i="33" s="1"/>
  <c r="EB15" i="1"/>
  <c r="G16" i="33" s="1"/>
  <c r="EA15" i="1"/>
  <c r="F16" i="33" s="1"/>
  <c r="DZ15" i="1"/>
  <c r="E16" i="33" s="1"/>
  <c r="ED15" i="1"/>
  <c r="I16" i="33" s="1"/>
  <c r="EC15" i="1"/>
  <c r="H16" i="33" s="1"/>
  <c r="DI14" i="1"/>
  <c r="I15" i="28" s="1"/>
  <c r="DF26" i="1"/>
  <c r="F27" i="28" s="1"/>
  <c r="DE26" i="1"/>
  <c r="E27" i="28" s="1"/>
  <c r="EH26" i="1"/>
  <c r="M27" i="33" s="1"/>
  <c r="DM26" i="1"/>
  <c r="M27" i="28" s="1"/>
  <c r="ED26" i="1"/>
  <c r="I27" i="33" s="1"/>
  <c r="EC26" i="1"/>
  <c r="H27" i="33" s="1"/>
  <c r="EB26" i="1"/>
  <c r="G27" i="33" s="1"/>
  <c r="EA26" i="1"/>
  <c r="F27" i="33" s="1"/>
  <c r="DZ26" i="1"/>
  <c r="E27" i="33" s="1"/>
  <c r="DD11" i="1"/>
  <c r="D12" i="28" s="1"/>
  <c r="DY11" i="1"/>
  <c r="D12" i="33" s="1"/>
  <c r="DG17" i="1"/>
  <c r="G18" i="28" s="1"/>
  <c r="EH17" i="1"/>
  <c r="M18" i="33" s="1"/>
  <c r="DF17" i="1"/>
  <c r="F18" i="28" s="1"/>
  <c r="DH17" i="1"/>
  <c r="H18" i="28" s="1"/>
  <c r="DE17" i="1"/>
  <c r="E18" i="28" s="1"/>
  <c r="DI17" i="1"/>
  <c r="I18" i="28" s="1"/>
  <c r="DM17" i="1"/>
  <c r="M18" i="28" s="1"/>
  <c r="ED17" i="1"/>
  <c r="I18" i="33" s="1"/>
  <c r="EC17" i="1"/>
  <c r="H18" i="33" s="1"/>
  <c r="EB17" i="1"/>
  <c r="G18" i="33" s="1"/>
  <c r="EA17" i="1"/>
  <c r="F18" i="33" s="1"/>
  <c r="DZ17" i="1"/>
  <c r="E18" i="33" s="1"/>
  <c r="Z49" i="27"/>
  <c r="Z100"/>
  <c r="DF20" i="1"/>
  <c r="F21" i="28" s="1"/>
  <c r="DE20" i="1"/>
  <c r="E21" i="28" s="1"/>
  <c r="ED20" i="1"/>
  <c r="I21" i="33" s="1"/>
  <c r="EC20" i="1"/>
  <c r="H21" i="33" s="1"/>
  <c r="DG20" i="1"/>
  <c r="G21" i="28" s="1"/>
  <c r="DM20" i="1"/>
  <c r="M21" i="28" s="1"/>
  <c r="EH20" i="1"/>
  <c r="M21" i="33" s="1"/>
  <c r="EB20" i="1"/>
  <c r="G21" i="33" s="1"/>
  <c r="EA20" i="1"/>
  <c r="F21" i="33" s="1"/>
  <c r="DZ20" i="1"/>
  <c r="E21" i="33" s="1"/>
  <c r="DM16" i="1"/>
  <c r="M17" i="28" s="1"/>
  <c r="ED16" i="1"/>
  <c r="I17" i="33" s="1"/>
  <c r="EC16" i="1"/>
  <c r="H17" i="33" s="1"/>
  <c r="DG16" i="1"/>
  <c r="G17" i="28" s="1"/>
  <c r="DE16" i="1"/>
  <c r="E17" i="28" s="1"/>
  <c r="EH16" i="1"/>
  <c r="M17" i="33" s="1"/>
  <c r="EB16" i="1"/>
  <c r="G17" i="33" s="1"/>
  <c r="EA16" i="1"/>
  <c r="F17" i="33" s="1"/>
  <c r="DZ16" i="1"/>
  <c r="E17" i="33" s="1"/>
  <c r="ED25" i="1"/>
  <c r="I26" i="33" s="1"/>
  <c r="EC25" i="1"/>
  <c r="H26" i="33" s="1"/>
  <c r="EH25" i="1"/>
  <c r="M26" i="33" s="1"/>
  <c r="EB25" i="1"/>
  <c r="G26" i="33" s="1"/>
  <c r="EA25" i="1"/>
  <c r="F26" i="33" s="1"/>
  <c r="DZ25" i="1"/>
  <c r="E26" i="33" s="1"/>
  <c r="DI22" i="1"/>
  <c r="I23" i="28" s="1"/>
  <c r="DF22" i="1"/>
  <c r="F23" i="28" s="1"/>
  <c r="DH22" i="1"/>
  <c r="H23" i="28" s="1"/>
  <c r="DG22" i="1"/>
  <c r="G23" i="28" s="1"/>
  <c r="DE22" i="1"/>
  <c r="E23" i="28" s="1"/>
  <c r="DM22" i="1"/>
  <c r="M23" i="28" s="1"/>
  <c r="EH22" i="1"/>
  <c r="M23" i="33" s="1"/>
  <c r="EC22" i="1"/>
  <c r="H23" i="33" s="1"/>
  <c r="EA22" i="1"/>
  <c r="F23" i="33" s="1"/>
  <c r="ED22" i="1"/>
  <c r="I23" i="33" s="1"/>
  <c r="EB22" i="1"/>
  <c r="G23" i="33" s="1"/>
  <c r="DZ22" i="1"/>
  <c r="E23" i="33" s="1"/>
  <c r="DI8" i="1"/>
  <c r="I9" i="28" s="1"/>
  <c r="DH8" i="1"/>
  <c r="H9" i="28" s="1"/>
  <c r="DF8" i="1"/>
  <c r="F9" i="28" s="1"/>
  <c r="DG8" i="1"/>
  <c r="G9" i="28" s="1"/>
  <c r="DM8" i="1"/>
  <c r="M9" i="28" s="1"/>
  <c r="DE8" i="1"/>
  <c r="E9" i="28" s="1"/>
  <c r="EH8" i="1"/>
  <c r="M9" i="33" s="1"/>
  <c r="EC8" i="1"/>
  <c r="H9" i="33" s="1"/>
  <c r="EA8" i="1"/>
  <c r="F9" i="33" s="1"/>
  <c r="ED8" i="1"/>
  <c r="I9" i="33" s="1"/>
  <c r="EB8" i="1"/>
  <c r="G9" i="33" s="1"/>
  <c r="DZ8" i="1"/>
  <c r="E9" i="33" s="1"/>
  <c r="DE23" i="1"/>
  <c r="E24" i="28" s="1"/>
  <c r="DM23" i="1"/>
  <c r="M24" i="28" s="1"/>
  <c r="DG23" i="1"/>
  <c r="G24" i="28" s="1"/>
  <c r="DH23" i="1"/>
  <c r="H24" i="28" s="1"/>
  <c r="DI23" i="1"/>
  <c r="I24" i="28" s="1"/>
  <c r="EH23" i="1"/>
  <c r="M24" i="33" s="1"/>
  <c r="ED23" i="1"/>
  <c r="I24" i="33" s="1"/>
  <c r="EB23" i="1"/>
  <c r="G24" i="33" s="1"/>
  <c r="DZ23" i="1"/>
  <c r="E24" i="33" s="1"/>
  <c r="EC23" i="1"/>
  <c r="H24" i="33" s="1"/>
  <c r="EA23" i="1"/>
  <c r="F24" i="33" s="1"/>
  <c r="DE6" i="1"/>
  <c r="E7" i="28" s="1"/>
  <c r="DM6" i="1"/>
  <c r="M7" i="28" s="1"/>
  <c r="DI6" i="1"/>
  <c r="I7" i="28" s="1"/>
  <c r="DH6" i="1"/>
  <c r="H7" i="28" s="1"/>
  <c r="DG6" i="1"/>
  <c r="G7" i="28" s="1"/>
  <c r="EH6" i="1"/>
  <c r="M7" i="33" s="1"/>
  <c r="EC6" i="1"/>
  <c r="H7" i="33" s="1"/>
  <c r="EA6" i="1"/>
  <c r="F7" i="33" s="1"/>
  <c r="ED6" i="1"/>
  <c r="I7" i="33" s="1"/>
  <c r="EB6" i="1"/>
  <c r="G7" i="33" s="1"/>
  <c r="DZ6" i="1"/>
  <c r="E7" i="33" s="1"/>
  <c r="DM11" i="1"/>
  <c r="M12" i="28" s="1"/>
  <c r="DG11" i="1"/>
  <c r="G12" i="28" s="1"/>
  <c r="DI11" i="1"/>
  <c r="I12" i="28" s="1"/>
  <c r="DE11" i="1"/>
  <c r="E12" i="28" s="1"/>
  <c r="EH11" i="1"/>
  <c r="M12" i="33" s="1"/>
  <c r="ED11" i="1"/>
  <c r="I12" i="33" s="1"/>
  <c r="EB11" i="1"/>
  <c r="G12" i="33" s="1"/>
  <c r="DZ11" i="1"/>
  <c r="E12" i="33" s="1"/>
  <c r="EC11" i="1"/>
  <c r="H12" i="33" s="1"/>
  <c r="EA11" i="1"/>
  <c r="F12" i="33" s="1"/>
  <c r="DH19" i="1"/>
  <c r="H20" i="28" s="1"/>
  <c r="DG19" i="1"/>
  <c r="G20" i="28" s="1"/>
  <c r="DE19" i="1"/>
  <c r="E20" i="28" s="1"/>
  <c r="DM19" i="1"/>
  <c r="M20" i="28" s="1"/>
  <c r="DI19" i="1"/>
  <c r="I20" i="28" s="1"/>
  <c r="EH19" i="1"/>
  <c r="M20" i="33" s="1"/>
  <c r="ED19" i="1"/>
  <c r="I20" i="33" s="1"/>
  <c r="EB19" i="1"/>
  <c r="G20" i="33" s="1"/>
  <c r="DZ19" i="1"/>
  <c r="E20" i="33" s="1"/>
  <c r="EC19" i="1"/>
  <c r="H20" i="33" s="1"/>
  <c r="EA19" i="1"/>
  <c r="F20" i="33" s="1"/>
  <c r="DE5" i="1"/>
  <c r="E6" i="28" s="1"/>
  <c r="DM5" i="1"/>
  <c r="M6" i="28" s="1"/>
  <c r="DG5" i="1"/>
  <c r="G6" i="28" s="1"/>
  <c r="DI5" i="1"/>
  <c r="I6" i="28" s="1"/>
  <c r="EH5" i="1"/>
  <c r="M6" i="33" s="1"/>
  <c r="ED5" i="1"/>
  <c r="I6" i="33" s="1"/>
  <c r="EB5" i="1"/>
  <c r="G6" i="33" s="1"/>
  <c r="DZ5" i="1"/>
  <c r="E6" i="33" s="1"/>
  <c r="EC5" i="1"/>
  <c r="H6" i="33" s="1"/>
  <c r="EA5" i="1"/>
  <c r="F6" i="33" s="1"/>
  <c r="DE13" i="1"/>
  <c r="E14" i="28" s="1"/>
  <c r="DM13" i="1"/>
  <c r="M14" i="28" s="1"/>
  <c r="DI13" i="1"/>
  <c r="I14" i="28" s="1"/>
  <c r="DH13" i="1"/>
  <c r="H14" i="28" s="1"/>
  <c r="DG13" i="1"/>
  <c r="G14" i="28" s="1"/>
  <c r="EH13" i="1"/>
  <c r="M14" i="33" s="1"/>
  <c r="ED13" i="1"/>
  <c r="I14" i="33" s="1"/>
  <c r="EB13" i="1"/>
  <c r="G14" i="33" s="1"/>
  <c r="DZ13" i="1"/>
  <c r="E14" i="33" s="1"/>
  <c r="EC13" i="1"/>
  <c r="H14" i="33" s="1"/>
  <c r="EA13" i="1"/>
  <c r="F14" i="33" s="1"/>
  <c r="N103" i="27"/>
  <c r="N101"/>
  <c r="N109"/>
  <c r="N105"/>
  <c r="N104"/>
  <c r="F103"/>
  <c r="F101"/>
  <c r="F109"/>
  <c r="F105"/>
  <c r="F104"/>
  <c r="L103"/>
  <c r="L101"/>
  <c r="L109"/>
  <c r="L105"/>
  <c r="L104"/>
  <c r="D103"/>
  <c r="D101"/>
  <c r="D109"/>
  <c r="D105"/>
  <c r="D104"/>
  <c r="DH11" i="1"/>
  <c r="H12" i="28" s="1"/>
  <c r="DH7" i="1"/>
  <c r="H8" i="28" s="1"/>
  <c r="DF23" i="1"/>
  <c r="F24" i="28" s="1"/>
  <c r="DF6" i="1"/>
  <c r="F7" i="28" s="1"/>
  <c r="DF11" i="1"/>
  <c r="F12" i="28" s="1"/>
  <c r="DM21" i="1"/>
  <c r="M22" i="28" s="1"/>
  <c r="DI21" i="1"/>
  <c r="I22" i="28" s="1"/>
  <c r="DG21" i="1"/>
  <c r="G22" i="28" s="1"/>
  <c r="DE21" i="1"/>
  <c r="E22" i="28" s="1"/>
  <c r="EH21" i="1"/>
  <c r="M22" i="33" s="1"/>
  <c r="ED21" i="1"/>
  <c r="I22" i="33" s="1"/>
  <c r="EB21" i="1"/>
  <c r="G22" i="33" s="1"/>
  <c r="DZ21" i="1"/>
  <c r="E22" i="33" s="1"/>
  <c r="EC21" i="1"/>
  <c r="H22" i="33" s="1"/>
  <c r="EA21" i="1"/>
  <c r="F22" i="33" s="1"/>
  <c r="DE12" i="1"/>
  <c r="E13" i="28" s="1"/>
  <c r="DM12" i="1"/>
  <c r="M13" i="28" s="1"/>
  <c r="DI12" i="1"/>
  <c r="I13" i="28" s="1"/>
  <c r="DG12" i="1"/>
  <c r="G13" i="28" s="1"/>
  <c r="DH12" i="1"/>
  <c r="H13" i="28" s="1"/>
  <c r="EH12" i="1"/>
  <c r="M13" i="33" s="1"/>
  <c r="EC12" i="1"/>
  <c r="H13" i="33" s="1"/>
  <c r="EA12" i="1"/>
  <c r="F13" i="33" s="1"/>
  <c r="ED12" i="1"/>
  <c r="I13" i="33" s="1"/>
  <c r="EB12" i="1"/>
  <c r="G13" i="33" s="1"/>
  <c r="DZ12" i="1"/>
  <c r="E13" i="33" s="1"/>
  <c r="DE10" i="1"/>
  <c r="E11" i="28" s="1"/>
  <c r="DM10" i="1"/>
  <c r="M11" i="28" s="1"/>
  <c r="DI10" i="1"/>
  <c r="I11" i="28" s="1"/>
  <c r="DG10" i="1"/>
  <c r="G11" i="28" s="1"/>
  <c r="EH10" i="1"/>
  <c r="M11" i="33" s="1"/>
  <c r="EC10" i="1"/>
  <c r="H11" i="33" s="1"/>
  <c r="EA10" i="1"/>
  <c r="F11" i="33" s="1"/>
  <c r="ED10" i="1"/>
  <c r="I11" i="33" s="1"/>
  <c r="EB10" i="1"/>
  <c r="G11" i="33" s="1"/>
  <c r="DZ10" i="1"/>
  <c r="E11" i="33" s="1"/>
  <c r="DM7" i="1"/>
  <c r="M8" i="28" s="1"/>
  <c r="DI7" i="1"/>
  <c r="I8" i="28" s="1"/>
  <c r="DG7" i="1"/>
  <c r="G8" i="28" s="1"/>
  <c r="DE7" i="1"/>
  <c r="E8" i="28" s="1"/>
  <c r="EH7" i="1"/>
  <c r="M8" i="33" s="1"/>
  <c r="ED7" i="1"/>
  <c r="I8" i="33" s="1"/>
  <c r="EB7" i="1"/>
  <c r="G8" i="33" s="1"/>
  <c r="DZ7" i="1"/>
  <c r="E8" i="33" s="1"/>
  <c r="EC7" i="1"/>
  <c r="H8" i="33" s="1"/>
  <c r="EA7" i="1"/>
  <c r="F8" i="33" s="1"/>
  <c r="DI18" i="1"/>
  <c r="I19" i="28" s="1"/>
  <c r="DM18" i="1"/>
  <c r="M19" i="28" s="1"/>
  <c r="DE18" i="1"/>
  <c r="E19" i="28" s="1"/>
  <c r="DG18" i="1"/>
  <c r="G19" i="28" s="1"/>
  <c r="DH18" i="1"/>
  <c r="H19" i="28" s="1"/>
  <c r="EH18" i="1"/>
  <c r="M19" i="33" s="1"/>
  <c r="EC18" i="1"/>
  <c r="H19" i="33" s="1"/>
  <c r="EA18" i="1"/>
  <c r="F19" i="33" s="1"/>
  <c r="ED18" i="1"/>
  <c r="I19" i="33" s="1"/>
  <c r="EB18" i="1"/>
  <c r="G19" i="33" s="1"/>
  <c r="DZ18" i="1"/>
  <c r="E19" i="33" s="1"/>
  <c r="R103" i="27"/>
  <c r="R101"/>
  <c r="R109"/>
  <c r="R105"/>
  <c r="R104"/>
  <c r="J103"/>
  <c r="J101"/>
  <c r="J109"/>
  <c r="J105"/>
  <c r="J104"/>
  <c r="P103"/>
  <c r="P101"/>
  <c r="P109"/>
  <c r="P105"/>
  <c r="P104"/>
  <c r="H103"/>
  <c r="H101"/>
  <c r="H109"/>
  <c r="H105"/>
  <c r="H104"/>
  <c r="Z103" l="1"/>
  <c r="Z105"/>
  <c r="Z102"/>
  <c r="Z109"/>
  <c r="Z101"/>
  <c r="Z104"/>
  <c r="V103"/>
  <c r="V105"/>
  <c r="V102"/>
  <c r="V109"/>
  <c r="V101"/>
  <c r="V104"/>
</calcChain>
</file>

<file path=xl/sharedStrings.xml><?xml version="1.0" encoding="utf-8"?>
<sst xmlns="http://schemas.openxmlformats.org/spreadsheetml/2006/main" count="1449" uniqueCount="622">
  <si>
    <t>PAGE 1 to 6</t>
  </si>
  <si>
    <t>PAGE 1</t>
  </si>
  <si>
    <t>PAGE 22</t>
  </si>
  <si>
    <t>PAGE 23</t>
  </si>
  <si>
    <t>PAGE 26</t>
  </si>
  <si>
    <t>Fiscal Year</t>
  </si>
  <si>
    <t>Name of Library</t>
  </si>
  <si>
    <t>Name of Library Director</t>
  </si>
  <si>
    <t>Type of Library</t>
  </si>
  <si>
    <t>(a) FTE Students (Ministry funded)</t>
  </si>
  <si>
    <t>(b) FTE Faculty</t>
  </si>
  <si>
    <t>FEE $</t>
  </si>
  <si>
    <t>(a) FTE Librarians (including Director)</t>
  </si>
  <si>
    <t>(b) FTE Library Staff</t>
  </si>
  <si>
    <t>(c) FTE Personnel (a+b)</t>
  </si>
  <si>
    <t>(d) FTE Student Aides</t>
  </si>
  <si>
    <t>(e) Total Personnel in FTE</t>
  </si>
  <si>
    <t>(a) Monographs</t>
  </si>
  <si>
    <t>(c) Other Audio Formats</t>
  </si>
  <si>
    <t>(e) Back Issues Periodicals</t>
  </si>
  <si>
    <t>(f) Total Collection</t>
  </si>
  <si>
    <t>(g)Total Print Subscriptions</t>
  </si>
  <si>
    <t>(a) Reference Transactions</t>
  </si>
  <si>
    <t>(b) Number of Students Taught</t>
  </si>
  <si>
    <t>(c) Number of Classes Taught</t>
  </si>
  <si>
    <t>(d) Direct</t>
  </si>
  <si>
    <t>(e) In-Library Use</t>
  </si>
  <si>
    <t>(f) Gate Count</t>
  </si>
  <si>
    <t>(b) Monographs</t>
  </si>
  <si>
    <t>(d) Current Print Periodicals</t>
  </si>
  <si>
    <t>(f) ELN Services</t>
  </si>
  <si>
    <t>(g) Non-ELN Subscriptions</t>
  </si>
  <si>
    <t>(j) Other</t>
  </si>
  <si>
    <t>(a) Base Grant from Ministry</t>
  </si>
  <si>
    <t>(b) Other operating Funds</t>
  </si>
  <si>
    <t>Campus Name</t>
  </si>
  <si>
    <t>(b) Total number of seats</t>
  </si>
  <si>
    <t>(c) Total hours open per week</t>
  </si>
  <si>
    <t>(d) Total reference hours per week</t>
  </si>
  <si>
    <t>Total (a)</t>
  </si>
  <si>
    <t>Total (b)</t>
  </si>
  <si>
    <t>Total (c)</t>
  </si>
  <si>
    <t>Total (d)</t>
  </si>
  <si>
    <t>Cataloguing</t>
  </si>
  <si>
    <t>Primary source of bibliographic records</t>
  </si>
  <si>
    <t>Secondary source of bibliographic records</t>
  </si>
  <si>
    <t>OPAC</t>
  </si>
  <si>
    <t>Periodicals Check In</t>
  </si>
  <si>
    <t>Acquisitions</t>
  </si>
  <si>
    <t>Interlibrary Loans</t>
  </si>
  <si>
    <t>Trinity Western University, Norma Marion Alloway Library</t>
  </si>
  <si>
    <t>Ted Goshulak</t>
  </si>
  <si>
    <t>University</t>
  </si>
  <si>
    <t>Yes</t>
  </si>
  <si>
    <t>U/A</t>
  </si>
  <si>
    <t>N/A</t>
  </si>
  <si>
    <t>Norma Marion Alloway Library</t>
  </si>
  <si>
    <t>Dynix Horizon</t>
  </si>
  <si>
    <t>OCLC</t>
  </si>
  <si>
    <t>Amicus</t>
  </si>
  <si>
    <t>Dynix iPac</t>
  </si>
  <si>
    <t>OpenILL (not functioning yet) / OCLC</t>
  </si>
  <si>
    <t>Malaspina University-College Library</t>
  </si>
  <si>
    <t>Bob Foley</t>
  </si>
  <si>
    <t>University College</t>
  </si>
  <si>
    <t>AVISO</t>
  </si>
  <si>
    <t>Vancouver Community College</t>
  </si>
  <si>
    <t>Lila Heilbrunn</t>
  </si>
  <si>
    <t>College</t>
  </si>
  <si>
    <t>No</t>
  </si>
  <si>
    <t>King Edward Campus</t>
  </si>
  <si>
    <t>City Centre</t>
  </si>
  <si>
    <t>AG</t>
  </si>
  <si>
    <t>University College of the Fraser Valley</t>
  </si>
  <si>
    <t>Kim Isaac</t>
  </si>
  <si>
    <t>Abbotsford</t>
  </si>
  <si>
    <t>Chilliwack</t>
  </si>
  <si>
    <t>Mission</t>
  </si>
  <si>
    <t>LC, other libraries using Z39.50</t>
  </si>
  <si>
    <t>see above</t>
  </si>
  <si>
    <t>Godot/Direct doc, Outlook, Aviso, Amicus</t>
  </si>
  <si>
    <t>North Island College Library</t>
  </si>
  <si>
    <t>Mary Anne Guenther</t>
  </si>
  <si>
    <t>Comox Valley</t>
  </si>
  <si>
    <t>Campbell River</t>
  </si>
  <si>
    <t>Port Alberni</t>
  </si>
  <si>
    <t>Port Hardy</t>
  </si>
  <si>
    <t>LC/National Library/Outlook</t>
  </si>
  <si>
    <t>Agent, e-mail</t>
  </si>
  <si>
    <t>Camosun College</t>
  </si>
  <si>
    <t>Richard Baer</t>
  </si>
  <si>
    <t>Lansdowne</t>
  </si>
  <si>
    <t>Intgerurban</t>
  </si>
  <si>
    <t>LC, Amicus via Smartport (Z39.50)</t>
  </si>
  <si>
    <t>Ariel/Outlook</t>
  </si>
  <si>
    <t>Emily Carr Institute of Art + Design</t>
  </si>
  <si>
    <t>Sheila Wallace</t>
  </si>
  <si>
    <t>Institute</t>
  </si>
  <si>
    <t>Epixtech Horizon</t>
  </si>
  <si>
    <t>Blackwell N.A.</t>
  </si>
  <si>
    <t>United Library Services</t>
  </si>
  <si>
    <t>Horizon</t>
  </si>
  <si>
    <t>ECI's large collection of slides skews both the collection and circulation statistics.</t>
  </si>
  <si>
    <t>Douglas College Library</t>
  </si>
  <si>
    <t>Carole Compton-Smith</t>
  </si>
  <si>
    <t>New Westminster</t>
  </si>
  <si>
    <t>David Lam</t>
  </si>
  <si>
    <t>AG Canada, OCLC, Amicus</t>
  </si>
  <si>
    <t>Justice Institute of B.C.</t>
  </si>
  <si>
    <t>April Haddad</t>
  </si>
  <si>
    <t>Main New Westminster Campus</t>
  </si>
  <si>
    <t>Bibliofile</t>
  </si>
  <si>
    <t>None</t>
  </si>
  <si>
    <t>BCIT</t>
  </si>
  <si>
    <t>Brigitte Peter-Cherneff</t>
  </si>
  <si>
    <t>BCIT Burnaby Campus</t>
  </si>
  <si>
    <t>BCIT Marine Campus</t>
  </si>
  <si>
    <t>BCIT Aerospace and Technology Campus</t>
  </si>
  <si>
    <t>Innovative</t>
  </si>
  <si>
    <t>LC</t>
  </si>
  <si>
    <t>Z 39.50 Libraries</t>
  </si>
  <si>
    <t>University of British Columbia Library</t>
  </si>
  <si>
    <t>Catherine Quinlan</t>
  </si>
  <si>
    <t>Point Grey</t>
  </si>
  <si>
    <t>DRA Classic</t>
  </si>
  <si>
    <t>LC Marc</t>
  </si>
  <si>
    <t>CanMarc</t>
  </si>
  <si>
    <t>DRA</t>
  </si>
  <si>
    <t>various</t>
  </si>
  <si>
    <t>University of Victoria Libraries</t>
  </si>
  <si>
    <t>Marnie Swanson</t>
  </si>
  <si>
    <t>MAIN</t>
  </si>
  <si>
    <t>OCLC &amp; AG Canada</t>
  </si>
  <si>
    <t>OCLC &amp; Aviso</t>
  </si>
  <si>
    <t>College of New Caledonia Library</t>
  </si>
  <si>
    <t>Katherine Plett</t>
  </si>
  <si>
    <t>Prince George</t>
  </si>
  <si>
    <t>Facilities and Hours: only main campus listed, other campuses have varying schedules, staffing (managed by the campus)</t>
  </si>
  <si>
    <t>Langara College</t>
  </si>
  <si>
    <t>Dave Pepper</t>
  </si>
  <si>
    <t>Langara</t>
  </si>
  <si>
    <t>Dynix</t>
  </si>
  <si>
    <t>Bookwhere</t>
  </si>
  <si>
    <t>RoyalRoads University Library</t>
  </si>
  <si>
    <t>Dana McFarland</t>
  </si>
  <si>
    <t>Royal Roads University</t>
  </si>
  <si>
    <t>Voyager (Endeavor)</t>
  </si>
  <si>
    <t>bna</t>
  </si>
  <si>
    <t>Z39.50 Amicus</t>
  </si>
  <si>
    <t>Capilano College</t>
  </si>
  <si>
    <t>Maureen Witney</t>
  </si>
  <si>
    <t>North Vancouver</t>
  </si>
  <si>
    <t>Sunshine Coast (Sechelt)</t>
  </si>
  <si>
    <t>Innovative Interfaces Inc.</t>
  </si>
  <si>
    <t>AG Canada</t>
  </si>
  <si>
    <t>LC, AEMAC</t>
  </si>
  <si>
    <t>Geoffrey R. Weller Library, University of Northern British Columbia</t>
  </si>
  <si>
    <t>Alison Nussbaumer, University Librarian</t>
  </si>
  <si>
    <t>Geoffrey R. Weller Library</t>
  </si>
  <si>
    <t>Millennium</t>
  </si>
  <si>
    <t>National Library of Canada</t>
  </si>
  <si>
    <t>RSS</t>
  </si>
  <si>
    <t>Okanagan University College</t>
  </si>
  <si>
    <t>Laura Neame</t>
  </si>
  <si>
    <t>North Kelowna</t>
  </si>
  <si>
    <t>South Kelowna</t>
  </si>
  <si>
    <t>Penticton</t>
  </si>
  <si>
    <t>Vernon</t>
  </si>
  <si>
    <t>Blackwell's</t>
  </si>
  <si>
    <t>LC, Amicus, ELN, OCLC</t>
  </si>
  <si>
    <t>Ariel</t>
  </si>
  <si>
    <t>Northwest Community College</t>
  </si>
  <si>
    <t>Patti Barnes</t>
  </si>
  <si>
    <t>Terrace</t>
  </si>
  <si>
    <t>Prince Rupert</t>
  </si>
  <si>
    <t>Smithers</t>
  </si>
  <si>
    <t>Outlook/CIP</t>
  </si>
  <si>
    <t>Colleague</t>
  </si>
  <si>
    <t>The Gate Count (f) is only for the Terrace campus library.</t>
  </si>
  <si>
    <t>Northern Lights College Library</t>
  </si>
  <si>
    <t>Janet H. Beavers</t>
  </si>
  <si>
    <t>Dawson Creek</t>
  </si>
  <si>
    <t>Fort St. John</t>
  </si>
  <si>
    <t>Fort Nelson</t>
  </si>
  <si>
    <t>Outlook</t>
  </si>
  <si>
    <t>Autographics Agent</t>
  </si>
  <si>
    <t>British Columbia Open University Library</t>
  </si>
  <si>
    <t>Connie Fitzpatrick</t>
  </si>
  <si>
    <t>incl. above</t>
  </si>
  <si>
    <t>BCOU Library</t>
  </si>
  <si>
    <t>outsourced</t>
  </si>
  <si>
    <t>FilemakerPro</t>
  </si>
  <si>
    <t>Filemaker Pro</t>
  </si>
  <si>
    <t>Institutional budget is that of the BCOU, not OLA.</t>
  </si>
  <si>
    <t>College of the Rockies</t>
  </si>
  <si>
    <t>Barbara Janzen</t>
  </si>
  <si>
    <t>Cranbrook</t>
  </si>
  <si>
    <t>University of Alberta; SFU</t>
  </si>
  <si>
    <t>Library of Congress: Malaspina University College</t>
  </si>
  <si>
    <t>University College of the Cariboo</t>
  </si>
  <si>
    <t>Nancy Levesque</t>
  </si>
  <si>
    <t>Kamloops</t>
  </si>
  <si>
    <t>Williams Lake</t>
  </si>
  <si>
    <t>Blackwell North America</t>
  </si>
  <si>
    <t>Amicus (Library and Archives Canada Union Catalogue)</t>
  </si>
  <si>
    <t>Kwantlen University College Library</t>
  </si>
  <si>
    <t>Cathy MacDonald</t>
  </si>
  <si>
    <t>Langley</t>
  </si>
  <si>
    <t>Richmond</t>
  </si>
  <si>
    <t>Surrrey</t>
  </si>
  <si>
    <t>UBC</t>
  </si>
  <si>
    <t>Outlook, UBC, GODOT, Ariel</t>
  </si>
  <si>
    <t># of Campuses without Library Staff</t>
  </si>
  <si>
    <t>(b) Videos &amp; Films</t>
  </si>
  <si>
    <t>Bibliofile/Amicus</t>
  </si>
  <si>
    <t>Innovative via Z39.50</t>
  </si>
  <si>
    <t>Epixtech</t>
  </si>
  <si>
    <t>Nanaimo</t>
  </si>
  <si>
    <t>Cowichan</t>
  </si>
  <si>
    <t>Powell River</t>
  </si>
  <si>
    <t>Selkirk College</t>
  </si>
  <si>
    <t>3***</t>
  </si>
  <si>
    <t>Castlegar campus</t>
  </si>
  <si>
    <t>Silver King campus</t>
  </si>
  <si>
    <t>17.5***</t>
  </si>
  <si>
    <t>referred</t>
  </si>
  <si>
    <t>Tenth St. campus</t>
  </si>
  <si>
    <t>LC/National Library</t>
  </si>
  <si>
    <t>Z39.50 sites</t>
  </si>
  <si>
    <t>sirsi Unicorn</t>
  </si>
  <si>
    <t>sirsi Webcat</t>
  </si>
  <si>
    <t>sirsi</t>
  </si>
  <si>
    <t>sirsi WebCat</t>
  </si>
  <si>
    <t>sirsi/Unicorn</t>
  </si>
  <si>
    <t>(a) Total area in square meters</t>
  </si>
  <si>
    <t>(c) Audio-Visual</t>
  </si>
  <si>
    <t>Robson Square</t>
  </si>
  <si>
    <t>Squamish</t>
  </si>
  <si>
    <t>Voyager/         Endeavor</t>
  </si>
  <si>
    <t>Innopac</t>
  </si>
  <si>
    <t>Voyager/        Endeavor</t>
  </si>
  <si>
    <t>Voyager/       Endeavor</t>
  </si>
  <si>
    <t>(c) annual fee for Community Borrowers?</t>
  </si>
  <si>
    <t>(d) Other Visual Formats</t>
  </si>
  <si>
    <t>Manual</t>
  </si>
  <si>
    <t>Manual/Outlook</t>
  </si>
  <si>
    <t>UAlberta, UBC, Melvyl</t>
  </si>
  <si>
    <t>SIRSI</t>
  </si>
  <si>
    <t>71,350**</t>
  </si>
  <si>
    <t>a)  Volumes/FTE Student:  5(f)/3(a)</t>
  </si>
  <si>
    <t>b)  Subscriptions/FTE Student:  5(g)/3(a)</t>
  </si>
  <si>
    <t>c)  Collection Budget/FTE Student:  7(i)/3(a)</t>
  </si>
  <si>
    <t>d)  Library Budget/ Student:  7(k)/3(a)</t>
  </si>
  <si>
    <t>e)  Collection Budget as % of Library Budget:  7(i)/7(k)</t>
  </si>
  <si>
    <t>f)  Periodicals as % of Library Budget:  7(d)/7(k)</t>
  </si>
  <si>
    <t>g)  Electronic Services as % of Library Budget:  7(h)/7(k)</t>
  </si>
  <si>
    <t>i)  Students/FTE Library Personnel:  3(a)/4(e)</t>
  </si>
  <si>
    <t>j)  Direct Circulation/FTE Student:  6(d)/3(a)</t>
  </si>
  <si>
    <t>k)  Direct Circulation/Total Volumes:  6(d)/5(f)</t>
  </si>
  <si>
    <t>l)  Total Library Budget/Circulation:  7(k)/6(d)</t>
  </si>
  <si>
    <t>m)  Reference Transactions/FTE Student:  6(a)/3(a)</t>
  </si>
  <si>
    <t>n)  Number of Students Instructed/FTE Students:  6(b)/3(a)</t>
  </si>
  <si>
    <t>o)  Total Library Area/FTE Students:  9(a) total /3(a)</t>
  </si>
  <si>
    <t>p)  Number of Seats/FTE Student:  9(b) total /3(a)</t>
  </si>
  <si>
    <t>q)  Hours Open/FTE Personnel:  9{c} total /4(e)</t>
  </si>
  <si>
    <t>r)  Reference Hours/Total Open Hours:  9(d) total /9(c)</t>
  </si>
  <si>
    <t>(c) Total Institutional Budget(a + b)</t>
  </si>
  <si>
    <t>h)  Library Budget as % of Institutional Budget 7(k)/8©</t>
  </si>
  <si>
    <t>BCOU</t>
  </si>
  <si>
    <t>CAM</t>
  </si>
  <si>
    <t>CAP</t>
  </si>
  <si>
    <t>CNC</t>
  </si>
  <si>
    <t>CR</t>
  </si>
  <si>
    <t>DOUG</t>
  </si>
  <si>
    <t>ECIAD</t>
  </si>
  <si>
    <t>JI</t>
  </si>
  <si>
    <t>UNBC</t>
  </si>
  <si>
    <t>KW</t>
  </si>
  <si>
    <t>MAL</t>
  </si>
  <si>
    <t>NI</t>
  </si>
  <si>
    <t>NL</t>
  </si>
  <si>
    <t>NW</t>
  </si>
  <si>
    <t>OK</t>
  </si>
  <si>
    <t>RR</t>
  </si>
  <si>
    <t>SEL</t>
  </si>
  <si>
    <t>TWU</t>
  </si>
  <si>
    <t>UCC</t>
  </si>
  <si>
    <t>UCFV</t>
  </si>
  <si>
    <t>UVIC</t>
  </si>
  <si>
    <t>VCC</t>
  </si>
  <si>
    <t xml:space="preserve"> # of Campuses with Library Staff</t>
  </si>
  <si>
    <t>3. USERS</t>
  </si>
  <si>
    <t>4. LIBRARY PERSONNEL</t>
  </si>
  <si>
    <t>5. COLLECTIONS</t>
  </si>
  <si>
    <t>6. USE</t>
  </si>
  <si>
    <t>7. LIBRARY EXPENSES (CAPITAL AND OPERATING):</t>
  </si>
  <si>
    <t>8. INSTITUTIONAL BUDGET</t>
  </si>
  <si>
    <t>9. FACILITIES AND HOURS:  For each staffed Library</t>
  </si>
  <si>
    <t>10.  LIBRARY AUTOMATED SYSTEM</t>
  </si>
  <si>
    <t>Library</t>
  </si>
  <si>
    <t>Collections:  Budget is not divided into categories</t>
  </si>
  <si>
    <t>Electronic Materials:  included in the above figure</t>
  </si>
  <si>
    <t>Total Collections (j) includes ILL, Equipment &amp; Repairs, Supplies, Photocopying, Memberships, Data Communication etc.</t>
  </si>
  <si>
    <t>Operating Capital: Base Operating Grant excludes equipment replacement</t>
  </si>
  <si>
    <t>4. LIBRARY        PERSONNEL</t>
  </si>
  <si>
    <t>Other Operating Funds excludes our Special Trust Fund and our Capital Fund</t>
  </si>
  <si>
    <t>Collections: Based on annual report from catalogued (Total items catalogued)</t>
  </si>
  <si>
    <t>Report by item type for CPSLD, up to end of current fiscal year monographs = book + microform + maps + electronic resources (=CD+Disk)</t>
  </si>
  <si>
    <t xml:space="preserve">Videos and Films=DVD and video cassettes Other audion=audio cassettes </t>
  </si>
  <si>
    <t>other visual = slides + kit</t>
  </si>
  <si>
    <t>FTE students:  The Ministry of Advanced Education provided funding to the JIBC for only 201FTEs out of a total of 2042 FTEs that the JI delivered in 2003-04.</t>
  </si>
  <si>
    <t>The remaining 1841 FTEs were fully funded by student tuition or JIBC contracts to organizations.</t>
  </si>
  <si>
    <t>We also provide services to 40,000 field professionals (e.g. police officers, fire fighters, etc.in BC) at a chargeback of $74,000, which is included in this report in our library operating expenses.</t>
  </si>
  <si>
    <t>Activity (reference, circulation) generated by this service is also included in this report.</t>
  </si>
  <si>
    <t>(2) 144 email reference questions were not included with the reference transactions</t>
  </si>
  <si>
    <t>(3) Library Staff FTE includes the Director's Administrative Assistant who supports the Director's work in non-library durites (e.g. Freedom of Information)</t>
  </si>
  <si>
    <t>(4) Includes Director's Administrative Assistant's salary and benefits</t>
  </si>
  <si>
    <t>(1) Kwantlen also has a collection of 559 e-books that are not accounted for in the collection total</t>
  </si>
  <si>
    <t>Users - student FTE as provided in 'ELN FTE Statistics'.</t>
  </si>
  <si>
    <t>Personnel - 77,250.00 for benefits is charged against a different budget.</t>
  </si>
  <si>
    <t>Total library budget as given in k does not include benefits."</t>
  </si>
  <si>
    <t>Library 5: Salmon Arm - 31 seats - 68 opening hours</t>
  </si>
  <si>
    <t>5. a 75,700 monographs including Ebrary titles</t>
  </si>
  <si>
    <t>7. d. Online periodicals are not separated, but this does not include aggrgated sources.</t>
  </si>
  <si>
    <t>Facilities and Hours: September 2004 opened library/bookshop at Tenth St. campus</t>
  </si>
  <si>
    <t>staff person works half-days at each campus.</t>
  </si>
  <si>
    <t>Reference queries at other campuses are referred to Librarians at Castlegar.</t>
  </si>
  <si>
    <t>7 c.  Audio visual materials also purchased from monographs budget.</t>
  </si>
  <si>
    <t>FTE students: includes part time in FTE, Nov. 2003; Headcount is 40,945</t>
  </si>
  <si>
    <t>FTE faculty: full time faculty only, excludes deans, excludes part time faculty</t>
  </si>
  <si>
    <t>Collections - Monographs: includes microform titles</t>
  </si>
  <si>
    <t>Periodicals: includes electronic subscriptions</t>
  </si>
  <si>
    <t>Circulation: direct, excludes renewals</t>
  </si>
  <si>
    <t>Personnel salaries: includes fringe benefits</t>
  </si>
  <si>
    <t>Total library budget: includes fringe benefits</t>
  </si>
  <si>
    <t>Square meters and number of seats: 2003 count</t>
  </si>
  <si>
    <t>Library automated systems: new system Voyager implemented May 2004</t>
  </si>
  <si>
    <t>Note 5a: Includes 33,881 scores; 197,648 maps</t>
  </si>
  <si>
    <t>Note 6a: Excludes directional questions</t>
  </si>
  <si>
    <t>Note 7a: Benefits are charged against a separate budget and excluded here</t>
  </si>
  <si>
    <t>Note: 7f, 7g, 7h: Unavailable, these figures are not separated from others</t>
  </si>
  <si>
    <t>Note 5f: Total excludes 1102 linear metres Manuscripts &amp; Archives</t>
  </si>
  <si>
    <t>USERS - FTE Faculty excludes librarians</t>
  </si>
  <si>
    <t>Prior year comparatives (2002/03) have been restated for consistency</t>
  </si>
  <si>
    <t>STUDENT FTE  7748</t>
  </si>
  <si>
    <t>INSTITUTIONAL BUDGET: Base Grant from Ministry-$50,007,661; Other Operating-$29,728,972; Total-$79,736,633</t>
  </si>
  <si>
    <t>NOTES</t>
  </si>
  <si>
    <t>1. TYPE</t>
  </si>
  <si>
    <t>2. Staff</t>
  </si>
  <si>
    <t>(h) Sent (include all formats)</t>
  </si>
  <si>
    <t>(a) Personnel (Salaries and fringe benefits)</t>
  </si>
  <si>
    <t>(e) Subtotal (b + c + d)</t>
  </si>
  <si>
    <t>(i) Total Collection Budget (e + h)</t>
  </si>
  <si>
    <t>(g) Received (include all formats)</t>
  </si>
  <si>
    <t>(h) Subtotal (f + g)</t>
  </si>
  <si>
    <t>(k) Total Library Budget (a + i + j)</t>
  </si>
  <si>
    <t>2 Campus Staff Ratio</t>
  </si>
  <si>
    <t>Library Type</t>
  </si>
  <si>
    <t>a</t>
  </si>
  <si>
    <t>FTE students (Ministry funded)</t>
  </si>
  <si>
    <t>FTE Faculty</t>
  </si>
  <si>
    <t>b</t>
  </si>
  <si>
    <t>c</t>
  </si>
  <si>
    <t>d</t>
  </si>
  <si>
    <t>FTE Librarians (including Director)</t>
  </si>
  <si>
    <t>FTE Library Staff</t>
  </si>
  <si>
    <t>FTE Student Aides</t>
  </si>
  <si>
    <t>Total Personnel in FTE</t>
  </si>
  <si>
    <t>Monographs</t>
  </si>
  <si>
    <t>Videos &amp; Films</t>
  </si>
  <si>
    <t>Other Audio Formats</t>
  </si>
  <si>
    <t>Other Visual Formats</t>
  </si>
  <si>
    <t>Back Issues Periodicals</t>
  </si>
  <si>
    <t>e</t>
  </si>
  <si>
    <t xml:space="preserve">FTE Personnel </t>
  </si>
  <si>
    <t>Total Collection</t>
  </si>
  <si>
    <t>g</t>
  </si>
  <si>
    <t>Total Print Subscriptions</t>
  </si>
  <si>
    <t>Reference Transactions</t>
  </si>
  <si>
    <t>Gate Count</t>
  </si>
  <si>
    <t>Personnel (Salaries and fringe benefits)</t>
  </si>
  <si>
    <t>f</t>
  </si>
  <si>
    <t>h</t>
  </si>
  <si>
    <t>Audio-Visual</t>
  </si>
  <si>
    <t>Current Print Periodicals</t>
  </si>
  <si>
    <t>Subtotal</t>
  </si>
  <si>
    <t>ELN Services</t>
  </si>
  <si>
    <t>Non-ELN Subscriptions</t>
  </si>
  <si>
    <t>Total Collection Budget</t>
  </si>
  <si>
    <t>Other</t>
  </si>
  <si>
    <t>j</t>
  </si>
  <si>
    <t>Total Library Budget</t>
  </si>
  <si>
    <t>Base Grant from Ministry</t>
  </si>
  <si>
    <t>Other operating Funds</t>
  </si>
  <si>
    <t>Total Institutional Budget</t>
  </si>
  <si>
    <t>Total area in square meters</t>
  </si>
  <si>
    <t>Total number of seats</t>
  </si>
  <si>
    <t>Total hours open per week</t>
  </si>
  <si>
    <t>Total reference hours per week</t>
  </si>
  <si>
    <t>1. LIBRARY</t>
  </si>
  <si>
    <t>a + b = c</t>
  </si>
  <si>
    <t>c + d = e</t>
  </si>
  <si>
    <t>Ratios</t>
  </si>
  <si>
    <t>Annual fee for Community Borrowers?</t>
  </si>
  <si>
    <t>Orientation: Number of Students Taught</t>
  </si>
  <si>
    <t>Orientation: Number of Classes Taught</t>
  </si>
  <si>
    <t>Circulation: Direct</t>
  </si>
  <si>
    <t>Circulation:                   In-Library Use</t>
  </si>
  <si>
    <t>ILL: Sent (include all formats)</t>
  </si>
  <si>
    <t>ILL: Received  (all formats)</t>
  </si>
  <si>
    <t>I</t>
  </si>
  <si>
    <t>Academic Search (Premier or Elite) # of logins</t>
  </si>
  <si>
    <t>CBCA Reference # of logins</t>
  </si>
  <si>
    <t>CBCA Reference full text articles retrieved</t>
  </si>
  <si>
    <t>Canadian Newstand # of logins</t>
  </si>
  <si>
    <t>Canadian Newstand full text articles retrieved</t>
  </si>
  <si>
    <t>Purchased E-Book Use</t>
  </si>
  <si>
    <t>k</t>
  </si>
  <si>
    <t>l</t>
  </si>
  <si>
    <t>Special Funding Envelopes for Collections</t>
  </si>
  <si>
    <t>b+c+d+e = f</t>
  </si>
  <si>
    <t>a + j + k = l</t>
  </si>
  <si>
    <t>f + i = j</t>
  </si>
  <si>
    <t xml:space="preserve">g+h=i </t>
  </si>
  <si>
    <t># of public workstations</t>
  </si>
  <si>
    <t>Wireless available</t>
  </si>
  <si>
    <t># of laptops available</t>
  </si>
  <si>
    <t># of laptop ports</t>
  </si>
  <si>
    <t>Other Mobile devices</t>
  </si>
  <si>
    <t># of laptops circulated</t>
  </si>
  <si>
    <t>c)  Collection Budget/FTE Student:  7(j)/3(a)</t>
  </si>
  <si>
    <t>d)  Library Budget/ Student:  7(l)/3(a)</t>
  </si>
  <si>
    <t>e)  Collection Budget as % of Library Budget:  7(j)/7(l)</t>
  </si>
  <si>
    <t>f)  Periodicals as % of Library Budget:  7(d)/7(l)</t>
  </si>
  <si>
    <t>g)  Electronic Services as % of Library Budget:  7(i)/7(l)</t>
  </si>
  <si>
    <t>h)  Library Budget as % of Institutional Budget 7(l)/8©</t>
  </si>
  <si>
    <t>l)  Total Library Budget/Circulation:  7(l)/6(d)</t>
  </si>
  <si>
    <t>SFU</t>
  </si>
  <si>
    <t>FTE Students (audited)</t>
  </si>
  <si>
    <t>11  LIBRARY AUTOMATED SYSTEM</t>
  </si>
  <si>
    <t>10. COMPUTING INFRASTRUCTURE</t>
  </si>
  <si>
    <t>SNAPSHOT OF DATABASE USE</t>
  </si>
  <si>
    <t>Catalogued Electronic Titles</t>
  </si>
  <si>
    <t>o)  Total Library Area/FTE Students:  9(e) total /3(a)</t>
  </si>
  <si>
    <t>p)  Number of Seats/FTE Student:  9(f) total /3(a)</t>
  </si>
  <si>
    <t>q)  Hours Open/FTE Personnel:  9{g} total /4(e)</t>
  </si>
  <si>
    <t>r)  Reference Hours/Total Open Hours:  9(h) total /9(g)</t>
  </si>
  <si>
    <t>a+b+c+d+e = f</t>
  </si>
  <si>
    <t>Total square meters all campuses</t>
  </si>
  <si>
    <t>Total seats all campuses</t>
  </si>
  <si>
    <t>Total open hours all campuses</t>
  </si>
  <si>
    <t>Total reference hours all campuses</t>
  </si>
  <si>
    <t>h)  Library Budget as % of Institutional Budget: 7(l)/8(c )</t>
  </si>
  <si>
    <t>q)  Hours Open/FTE Personnel:  9(g) total /4(e)</t>
  </si>
  <si>
    <t>GRAPHS</t>
  </si>
  <si>
    <t>RATIOS</t>
  </si>
  <si>
    <t>DATA</t>
  </si>
  <si>
    <t>LEGEND</t>
  </si>
  <si>
    <t>SURVEY</t>
  </si>
  <si>
    <t>PAGE 2</t>
  </si>
  <si>
    <t>DEFINITIONS</t>
  </si>
  <si>
    <t>BRITISH COLUMBIA INSTITUTE OF TECHNOLOGY</t>
  </si>
  <si>
    <t xml:space="preserve">CAM </t>
  </si>
  <si>
    <t>CAMOSUN COLLEGE</t>
  </si>
  <si>
    <t>CAPILANO COLLEGE</t>
  </si>
  <si>
    <t xml:space="preserve">CNC </t>
  </si>
  <si>
    <t>COLLEGE OF NEW CALEDONIA</t>
  </si>
  <si>
    <t>COLLEGE OF THE ROCKIES</t>
  </si>
  <si>
    <t xml:space="preserve">DOUG </t>
  </si>
  <si>
    <t>DOUGLAS COLLEGE</t>
  </si>
  <si>
    <t xml:space="preserve">ECIAD </t>
  </si>
  <si>
    <t>EMILY CARR INSTITUTE OF ART &amp; DESIGN</t>
  </si>
  <si>
    <t xml:space="preserve">JI </t>
  </si>
  <si>
    <t>JUSTICE INSTITUTE OF B.C.</t>
  </si>
  <si>
    <t xml:space="preserve">KW  </t>
  </si>
  <si>
    <t>KWANTLEN UNIVERSITY COLLEGE</t>
  </si>
  <si>
    <t>LANGARA COLLEGE</t>
  </si>
  <si>
    <t>MALASPINA UNIVERSITY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</si>
  <si>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</si>
  <si>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</si>
  <si>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</si>
  <si>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</si>
  <si>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</si>
  <si>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</si>
  <si>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</si>
  <si>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</si>
  <si>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</si>
  <si>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</si>
  <si>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 xml:space="preserve">UCFV </t>
  </si>
  <si>
    <t>UNIVERSITY COLLEGE OF THE FRASER VALLEY</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</si>
  <si>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</si>
  <si>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</si>
  <si>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</si>
  <si>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</si>
  <si>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</si>
  <si>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</si>
  <si>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2005/2006</t>
  </si>
  <si>
    <t>TRU</t>
  </si>
  <si>
    <t>741 (Premier)</t>
  </si>
  <si>
    <t>1851 (Premier)</t>
  </si>
  <si>
    <t xml:space="preserve">N/A </t>
  </si>
  <si>
    <t>New Westminster (Main Campus)</t>
  </si>
  <si>
    <t>Kelowna</t>
  </si>
  <si>
    <t>Burnaby</t>
  </si>
  <si>
    <t>Broadway Campus</t>
  </si>
  <si>
    <t>Vancouver</t>
  </si>
  <si>
    <t>Downtown Campus</t>
  </si>
  <si>
    <t>Salmon Arm</t>
  </si>
  <si>
    <t>Surrey</t>
  </si>
  <si>
    <t>UBC Okanagan</t>
  </si>
  <si>
    <t>yes</t>
  </si>
  <si>
    <t>Wireless available at Burnaby campus</t>
  </si>
  <si>
    <t>OCLC/LC</t>
  </si>
  <si>
    <t>OCLC/BLACKWELL'S</t>
  </si>
  <si>
    <t>SIRSI Unicorn</t>
  </si>
  <si>
    <t xml:space="preserve">Agent, Amicus via Smartport (Z39.50) </t>
  </si>
  <si>
    <t>SIRSI Webcat</t>
  </si>
  <si>
    <t>INNOPAC</t>
  </si>
  <si>
    <t>Sirsi</t>
  </si>
  <si>
    <t>Sirsi WebCat</t>
  </si>
  <si>
    <t>lcd projectors</t>
  </si>
  <si>
    <t>INNOVATIVE</t>
  </si>
  <si>
    <t>INNOVATIVE via Z39.50</t>
  </si>
  <si>
    <t>Cameras (35 mm), Digital cameras, digital camcorders, light sets, tripods, Computer on Wheels, Data Projectors, USB Drive, Slide projectors, Overhead projectors, Laser disk player, TV/VCR/DVD units, DVD player, blaster/CD players, Cassette recorders, Walkmans, PA system.</t>
  </si>
  <si>
    <t>GODOT, Ariel, Sirsi</t>
  </si>
  <si>
    <t>Wireless internet with Innovative Interfaces's AIRPAC product allows any wireless device with browser capabilities to access the OPAC.</t>
  </si>
  <si>
    <t>Innovative Interfaces Inc - Millennium</t>
  </si>
  <si>
    <t>Z39.50 libraries</t>
  </si>
  <si>
    <t>III Millennium</t>
  </si>
  <si>
    <t>Ariel/ELN Outlook</t>
  </si>
  <si>
    <t>BIBLIOFILE/AMICUS</t>
  </si>
  <si>
    <t>BOOKWHERE</t>
  </si>
  <si>
    <t>OPENILL</t>
  </si>
  <si>
    <t>Sirsi Unicorn</t>
  </si>
  <si>
    <t>manual</t>
  </si>
  <si>
    <t>Endeavor Voyager</t>
  </si>
  <si>
    <t>AMICUS; OCLC</t>
  </si>
  <si>
    <t>National Library/LC/Outlook</t>
  </si>
  <si>
    <t>other Z39.50 sites</t>
  </si>
  <si>
    <t>Ariel, Outlook</t>
  </si>
  <si>
    <t>Innovative Interfaces, Inc. (III)</t>
  </si>
  <si>
    <t>Blackwell's North America</t>
  </si>
  <si>
    <t>OCLC and AG Canada</t>
  </si>
  <si>
    <t>III Java Millennium</t>
  </si>
  <si>
    <t>Sirsi/Unicorn</t>
  </si>
  <si>
    <t>OpenILL</t>
  </si>
  <si>
    <t>SirsiDynix Horizon</t>
  </si>
  <si>
    <t>SirsiDynix HIP</t>
  </si>
  <si>
    <t>OpenILL / OCLC</t>
  </si>
  <si>
    <t>Voyager</t>
  </si>
  <si>
    <t>Voyager/Endeavor</t>
  </si>
  <si>
    <t>OCLC; AG Canada</t>
  </si>
  <si>
    <t>OCLC; Aviso</t>
  </si>
  <si>
    <t>VTLS Virtua</t>
  </si>
  <si>
    <t>B&amp;T</t>
  </si>
  <si>
    <t>VTLS</t>
  </si>
  <si>
    <t>VARIOUS</t>
  </si>
  <si>
    <t>If yes, please clarify</t>
  </si>
  <si>
    <t>LC, Amicus, other libraries using Z39.50</t>
  </si>
  <si>
    <t>Godot, Outlook, Aviso, Amicus</t>
  </si>
  <si>
    <t>OC</t>
  </si>
  <si>
    <t>OKANAGAN COLLEGE</t>
  </si>
  <si>
    <t>THOMPSON RIVERS UNIVERSITY</t>
  </si>
  <si>
    <t>CBCA Reference</t>
  </si>
  <si>
    <t>j (I)</t>
  </si>
  <si>
    <t>j (ii)</t>
  </si>
  <si>
    <t>k (i)</t>
  </si>
  <si>
    <t>k (ii)</t>
  </si>
  <si>
    <t>Z39.50</t>
  </si>
  <si>
    <t>Outlook Online/Ariel/email</t>
  </si>
  <si>
    <t>5 (a)  Includes docs and technical reports.  5 (h) Includes print titles with links to e-texts, e-journals,  and websites.  10:  Computing Infrastructure:  Numbers in this section are for the North Vancouver Campus only.  Sunshine Coast  Campus has 8 library workstations and Squamish has 5.  Only the North Vancouver campus has wireless laptops or ports.</t>
  </si>
  <si>
    <t>The counts on USE 6a-f are only for the Terrace campus library.</t>
  </si>
  <si>
    <t xml:space="preserve">3c FTE Faculty: Estimated. (158 full-time and 52 part-time.).  5e Back Issues Periodicals: Estimated.  6a Reference Transactions: Estimated.  6f Gate Count: Castlegar campus only.  9  Facilities and Hours: Silver King and Tenth St. campuses in Nelson have a combined library/bookshop. Staff person works half-days at each campus. Reference queries are referred to Librarians at Castlegar.  10b Wireless access is unsecured. </t>
  </si>
  <si>
    <t xml:space="preserve">5.a Includes 6,552 Statistics Canada documents, 115,140 maps and 914,785 micromaterials. 5.d Includes 52,595 slides, 604 orthophotos, 31,700 aerial photos and 1311 digitial maps.  5.f excludes 722 linear meters of manuscripts and archives.  </t>
  </si>
  <si>
    <t>student fte count includes 953 international students.</t>
  </si>
  <si>
    <t>Notes</t>
  </si>
  <si>
    <t>Regarding the Sq Meters for the BCIT Library.  If we do not take out all janitorial, mechanisms, vest., storage etc. the Burnaby footprint would be 5,849.15 sq. meters, ATC 262.56 sq. meters and BMC.</t>
  </si>
  <si>
    <t>Facilities and Hours: only main campus listed, other campuses have varying schedules, staffing (managed by the campus).</t>
  </si>
  <si>
    <t>Monographs and Audio Visual are not seperated.</t>
  </si>
  <si>
    <t>ECI's large collection of slides skews both the collection and circulation statistics.  2005/06 FTE counts (audited and Ministry funded) are calculated using the new recalibration method.</t>
  </si>
  <si>
    <t>We provide services to 40,000 field professionals (e.g. police officers, fire fighters, etc, in B.C.) at an annual chargeback of $74,000, which is included in this report in our library operating.</t>
  </si>
  <si>
    <t>3B The Ministry funded FTE are under review.  6L NetLibrary shared with COPPUL.  9C The library Commons is open at least two hours a day more than the library for 89 hours/week.   10C and 10D handled by equipment loans.  10E two wireless networks with ten routers.</t>
  </si>
  <si>
    <t>3b. FTE students: includes part time in FTE, Nov. 2005.   3c. FTE faculty: full time faculty only, excludes deans, excludes part time faculty.  4. Includes fte's UBC Okanagan (partial year),  Xwi7xwa Library,  shared funding.  5a. Collections - Monographs, CD Rom's, microform titles,  maps;  incl. UBC Okanagan and Xwi7xwa;  excl. e-books.  5d. Other visual formats excl. maps (counted in monographs).  5g. Periodicals: excludes electronic journals,  e-databases.  5h. Electronic titles: incl. e-databases,  cd-rom's,  e-books,  e-journals,  numeric databases (files).  6b and c. Orientations excludes 5 WebCT sessions,  3480 students.  6d. Circulation: includes renewals,  excl. ILL, excl. in-house use.  6j. Number of searches. 6k. Number of searches.  7a. Personnel salaries: includes fringe benefits (all), includes UBCO (partial year), Xwi7xwa,  salaries - shared funding.  7l. Total library budget: includes fringe benefits.  8a. Includes UBCO.  8b. Excludes deferred capital.  8c. Includes UBCO.  9. Campus 3 a. Sq. meters estimated for UBCO.</t>
  </si>
  <si>
    <t>3(a) and 3(b):  figures do not include students in trades training programs.  7(c):  Audio visual materials are also purchased from monographs budget.  10(b): Wireless at Abbotsford campus only.</t>
  </si>
  <si>
    <t>COLLECTIONS, BASED ON ANNUAL REPORT FROM CATALOGUED (TOTAL ITEMS CATALOGUED).  Report by item type for CPSLD, up to end of current fiscal year; monographs = book + microform + maps + electronic resources (=CD+Disk).  Videos and Films=DVD and video cassettes.  Other audion=audio cassettes.  other visual = slides + kit + 2D graphics + 3D objects. Turnstile count - this number reflects traffic on a single day in mid Fall semester.</t>
  </si>
  <si>
    <t>Note 5a: Includes 1,890,658 volumes, 2,226,285 microforms, 35,285 scores, 198,235 maps.  Note 5f: Excludes 1,124 linear metres Manuscripts &amp;amp;  Archives.  Note 5h: Excludes 18,700 electronic titles included in aggregator packages.  Note 6f: Main Library gate count, does not include Law Library.  Note 7a: Benefits are charged against a separate budget and not included here.  Note 7d: Includes all current periodicals, including electronic.</t>
  </si>
  <si>
    <t>Seats BWY (Broadway Campus) this does not include the seats that are in the Learning Centre Section of the Learning Commons or in the Learning Centre classroom at the Broadway Campus Library.  There are 12 OPACs, 18 Computer Workstations and 44 A/V Station seats in this area.  Area BWY (Broadway Campus) this includes the area that is in the Learning Centre as the library and learning centre have been amalgamated at this campus.  Seats DTN (Downtown Campus) this does not include the 12 A/V/PCs seats and 10 OPACS seats.</t>
  </si>
  <si>
    <t>re: (3a) these are the audited figures using the new calculation method (re-calibrated).  re: (3b) excludes trades/apprentice and international students; these are the audited figures using the new calculation method (re-calibrated).  re: (3e) the fee for Community Borrowers is $15 per 4 months; start date is the day the card is issued.  re: (5a) includes maps.  re: (5d) slides only.  re: (6j-i) refers to number of searches (not logins) for CBCA.  re: (6k-i) refers to number of searches (not logins) for Newsstand.   re: (8b) excludes funds for Foundation, contingencies, library materials, capital.  re: (9b) includes study rooms at Langley (4), Richmond (7),  Surrey (8) @ 5 seats each.  re: (10b) wireless access available in designated areas only.  re: (11) other sources of bibliographic records include Outlook, U of California, U of Alberta,  Ohio Link and Amicus.</t>
  </si>
  <si>
    <t>5 a - Lots of weeding. Hard copies only.  5 b - Some weeding.  5 h - Only e-books. 6 f - Last year's reported number was wrong - should have been 73,907. So this year is actaully an increase.  7 a - 841,000 is last year's number. We are working on finding this year's.</t>
  </si>
  <si>
    <t>12. USERS</t>
  </si>
  <si>
    <t>aa)  Volumes/FTE Student:  5(f)/12(a)</t>
  </si>
  <si>
    <t>bb)  Subscriptions/FTE Student:  5(g)/12(a)</t>
  </si>
  <si>
    <t>cc)  Collection Budget/FTE Student:  7(j)/12(a)</t>
  </si>
  <si>
    <t>dd)  Library Budget/ Student:  7(l)/12(a)</t>
  </si>
  <si>
    <t>ee)  Collection Budget as % of Library Budget:  7(j)/7(l)</t>
  </si>
  <si>
    <t>ff)  Periodicals as % of Library Budget:  7(d)/7(l)</t>
  </si>
  <si>
    <t>gg)  Electronic Services as % of Library Budget:  7(i)/7(l)</t>
  </si>
  <si>
    <t>hh)  Library Budget as % of Institutional Budget 7(l)/8©</t>
  </si>
  <si>
    <t>ii)  Students/FTE Library Personnel:  12(a)/4(e)</t>
  </si>
  <si>
    <t>jj)  Direct Circulation/FTE Student:  6(d)/12(a)</t>
  </si>
  <si>
    <t>kk)  Direct Circulation/Total Volumes:  6(d)/5(f)</t>
  </si>
  <si>
    <t>ll)  Total Library Budget/Circulation:  7(l)/6(d)</t>
  </si>
  <si>
    <t>mm)  Reference Transactions/FTE Student:  6(a)/12(a)</t>
  </si>
  <si>
    <t>nn)  Number of Students Instructed/FTE Students:  6(b)/12(a)</t>
  </si>
  <si>
    <t>oo)  Total Library Area/FTE Students:  9(e) total /12(a)</t>
  </si>
  <si>
    <t>pp)  Number of Seats/FTE Student:  9(f) total /12(a)</t>
  </si>
  <si>
    <t>qq)  Hours Open/FTE Personnel:  9{g} total /4(e)</t>
  </si>
  <si>
    <t>rr)  Reference Hours/Total Open Hours:  9(h) total /9(g)</t>
  </si>
  <si>
    <t>Audited AVED Ministry Data - Service Plan Funded FTE</t>
  </si>
  <si>
    <t>Audited AVED Ministry Data - Service Plan Actual FTE</t>
  </si>
  <si>
    <t>PAGE 44</t>
  </si>
  <si>
    <t>PAGE 45</t>
  </si>
  <si>
    <t>PAGE 46</t>
  </si>
  <si>
    <t>FTE GRAPHS AS PER MINISTRY'S SPREADSHEET</t>
  </si>
  <si>
    <t>FTE DATA AS PER MINISTRY'S SPREADSHEET AND NOTES</t>
  </si>
  <si>
    <t xml:space="preserve">Spreadsheet prepared by Randy Brown, Post Secondary Finance Branch, updated June 6, 2006.  </t>
  </si>
  <si>
    <t>"AUDITED FTE REPORTS - 2005/06 (New Method FTE's)"</t>
  </si>
  <si>
    <t>Does not include Apprenticeship Technical Training or Industry Training Authority FTE.</t>
  </si>
  <si>
    <t>EXPLANATORY NOTES</t>
  </si>
  <si>
    <t>NOTE FOR FTE</t>
  </si>
  <si>
    <t>PAGE 25</t>
  </si>
  <si>
    <t>REVISED RATIOS AS PER MINISTRY'S SPREADSHEET</t>
  </si>
</sst>
</file>

<file path=xl/styles.xml><?xml version="1.0" encoding="utf-8"?>
<styleSheet xmlns="http://schemas.openxmlformats.org/spreadsheetml/2006/main">
  <numFmts count="5">
    <numFmt numFmtId="164" formatCode="&quot;$&quot;#,##0_);[Red]\(&quot;$&quot;#,##0\)"/>
    <numFmt numFmtId="165" formatCode="_(* #,##0.00_);_(* \(#,##0.00\);_(* &quot;-&quot;??_);_(@_)"/>
    <numFmt numFmtId="166" formatCode="_(* #,##0.0_);_(* \(#,##0.0\);_(* &quot;-&quot;??_);_(@_)"/>
    <numFmt numFmtId="167" formatCode="_(* #,##0_);_(* \(#,##0\);_(* &quot;-&quot;??_);_(@_)"/>
    <numFmt numFmtId="168" formatCode="0.0%"/>
  </numFmts>
  <fonts count="20">
    <font>
      <sz val="10"/>
      <name val="Arial"/>
    </font>
    <font>
      <sz val="10"/>
      <name val="Arial"/>
    </font>
    <font>
      <sz val="10"/>
      <name val="Arial"/>
    </font>
    <font>
      <sz val="10"/>
      <name val="Arial"/>
      <family val="2"/>
    </font>
    <font>
      <sz val="10"/>
      <color indexed="12"/>
      <name val="Arial"/>
      <family val="2"/>
    </font>
    <font>
      <b/>
      <sz val="10"/>
      <color indexed="12"/>
      <name val="Arial"/>
      <family val="2"/>
    </font>
    <font>
      <sz val="8"/>
      <name val="Arial"/>
      <family val="2"/>
    </font>
    <font>
      <b/>
      <sz val="10"/>
      <name val="Arial"/>
      <family val="2"/>
    </font>
    <font>
      <sz val="14"/>
      <name val="Arial"/>
      <family val="2"/>
    </font>
    <font>
      <b/>
      <sz val="10"/>
      <color indexed="9"/>
      <name val="Arial"/>
      <family val="2"/>
    </font>
    <font>
      <b/>
      <sz val="8"/>
      <name val="Arial"/>
      <family val="2"/>
    </font>
    <font>
      <b/>
      <sz val="8"/>
      <color indexed="9"/>
      <name val="Arial"/>
      <family val="2"/>
    </font>
    <font>
      <sz val="7"/>
      <name val="Arial"/>
      <family val="2"/>
    </font>
    <font>
      <b/>
      <sz val="12"/>
      <color indexed="9"/>
      <name val="Arial"/>
      <family val="2"/>
    </font>
    <font>
      <sz val="15"/>
      <name val="Arial"/>
      <family val="2"/>
    </font>
    <font>
      <sz val="15"/>
      <color indexed="9"/>
      <name val="Arial"/>
      <family val="2"/>
    </font>
    <font>
      <b/>
      <sz val="12"/>
      <name val="Arial"/>
      <family val="2"/>
    </font>
    <font>
      <sz val="6"/>
      <name val="Arial"/>
      <family val="2"/>
    </font>
    <font>
      <b/>
      <sz val="7"/>
      <name val="Arial"/>
      <family val="2"/>
    </font>
    <font>
      <b/>
      <sz val="7"/>
      <color indexed="9"/>
      <name val="Arial"/>
      <family val="2"/>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5" fontId="2" fillId="0" borderId="0" applyFont="0" applyFill="0" applyBorder="0" applyAlignment="0" applyProtection="0"/>
    <xf numFmtId="9" fontId="2" fillId="0" borderId="0" applyFont="0" applyFill="0" applyBorder="0" applyAlignment="0" applyProtection="0"/>
  </cellStyleXfs>
  <cellXfs count="276">
    <xf numFmtId="0" fontId="0" fillId="0" borderId="0" xfId="0"/>
    <xf numFmtId="0" fontId="0" fillId="0" borderId="1" xfId="0" applyBorder="1"/>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wrapText="1"/>
    </xf>
    <xf numFmtId="167" fontId="0" fillId="0" borderId="1" xfId="1" applyNumberFormat="1" applyFont="1" applyBorder="1"/>
    <xf numFmtId="2" fontId="0" fillId="2" borderId="1" xfId="0" applyNumberFormat="1" applyFill="1" applyBorder="1"/>
    <xf numFmtId="167" fontId="0" fillId="0" borderId="1" xfId="1" applyNumberFormat="1" applyFont="1" applyBorder="1" applyAlignment="1">
      <alignment horizontal="right"/>
    </xf>
    <xf numFmtId="167" fontId="3" fillId="0" borderId="1" xfId="1" applyNumberFormat="1" applyFont="1" applyBorder="1"/>
    <xf numFmtId="165" fontId="0" fillId="0" borderId="1" xfId="1" applyNumberFormat="1" applyFont="1" applyBorder="1"/>
    <xf numFmtId="2" fontId="0" fillId="2" borderId="1" xfId="0" applyNumberFormat="1" applyFill="1" applyBorder="1" applyAlignment="1">
      <alignment horizontal="right"/>
    </xf>
    <xf numFmtId="166" fontId="0" fillId="0" borderId="1" xfId="1" applyNumberFormat="1" applyFont="1" applyBorder="1"/>
    <xf numFmtId="38" fontId="0" fillId="0" borderId="1" xfId="0" applyNumberFormat="1" applyBorder="1" applyAlignment="1">
      <alignment horizontal="center"/>
    </xf>
    <xf numFmtId="0" fontId="0" fillId="0" borderId="1" xfId="0" applyBorder="1" applyAlignment="1">
      <alignment horizontal="left" wrapText="1"/>
    </xf>
    <xf numFmtId="167" fontId="0" fillId="2" borderId="1" xfId="1" applyNumberFormat="1" applyFont="1" applyFill="1" applyBorder="1"/>
    <xf numFmtId="167" fontId="0" fillId="2" borderId="1" xfId="1" applyNumberFormat="1" applyFont="1" applyFill="1" applyBorder="1" applyAlignment="1">
      <alignment horizontal="right"/>
    </xf>
    <xf numFmtId="167" fontId="3" fillId="2" borderId="1" xfId="1" applyNumberFormat="1" applyFont="1" applyFill="1" applyBorder="1"/>
    <xf numFmtId="2" fontId="4" fillId="2" borderId="1" xfId="0" applyNumberFormat="1" applyFont="1" applyFill="1" applyBorder="1"/>
    <xf numFmtId="2" fontId="5" fillId="2" borderId="1" xfId="0" applyNumberFormat="1" applyFont="1" applyFill="1" applyBorder="1"/>
    <xf numFmtId="167" fontId="5" fillId="2" borderId="1" xfId="1" applyNumberFormat="1" applyFont="1" applyFill="1" applyBorder="1"/>
    <xf numFmtId="167" fontId="4" fillId="2" borderId="1" xfId="1" applyNumberFormat="1" applyFont="1" applyFill="1" applyBorder="1"/>
    <xf numFmtId="167" fontId="0" fillId="2" borderId="1" xfId="1" applyNumberFormat="1" applyFont="1" applyFill="1" applyBorder="1" applyAlignment="1">
      <alignment wrapText="1"/>
    </xf>
    <xf numFmtId="167" fontId="1" fillId="2" borderId="1" xfId="1" applyNumberFormat="1" applyFont="1" applyFill="1" applyBorder="1"/>
    <xf numFmtId="167" fontId="5" fillId="2" borderId="1" xfId="1" applyNumberFormat="1" applyFont="1" applyFill="1" applyBorder="1" applyAlignment="1">
      <alignment horizontal="right"/>
    </xf>
    <xf numFmtId="167" fontId="0" fillId="0" borderId="1" xfId="0" applyNumberFormat="1" applyBorder="1" applyAlignment="1">
      <alignment horizontal="center"/>
    </xf>
    <xf numFmtId="168" fontId="0" fillId="0" borderId="1" xfId="0" applyNumberFormat="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right"/>
    </xf>
    <xf numFmtId="2" fontId="5" fillId="3" borderId="1" xfId="0" applyNumberFormat="1" applyFont="1" applyFill="1" applyBorder="1"/>
    <xf numFmtId="0" fontId="0" fillId="3" borderId="1" xfId="0" applyFill="1" applyBorder="1"/>
    <xf numFmtId="0" fontId="0" fillId="0" borderId="1" xfId="0" applyFill="1" applyBorder="1" applyAlignment="1">
      <alignment wrapText="1"/>
    </xf>
    <xf numFmtId="0" fontId="7" fillId="0" borderId="0" xfId="0" applyFont="1"/>
    <xf numFmtId="0" fontId="0" fillId="0" borderId="1" xfId="0" applyBorder="1" applyAlignment="1">
      <alignment horizontal="left"/>
    </xf>
    <xf numFmtId="0" fontId="7" fillId="0" borderId="1" xfId="0" applyFont="1" applyBorder="1" applyAlignment="1">
      <alignment horizontal="left"/>
    </xf>
    <xf numFmtId="0" fontId="0" fillId="2" borderId="1" xfId="0"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5" fillId="3" borderId="1" xfId="0" applyFont="1" applyFill="1" applyBorder="1" applyAlignment="1">
      <alignment horizontal="left" wrapText="1"/>
    </xf>
    <xf numFmtId="0" fontId="0" fillId="2" borderId="1" xfId="0" applyFill="1" applyBorder="1" applyAlignment="1">
      <alignment horizontal="left"/>
    </xf>
    <xf numFmtId="0" fontId="0" fillId="3" borderId="1" xfId="0" applyFill="1" applyBorder="1" applyAlignment="1">
      <alignment horizontal="left"/>
    </xf>
    <xf numFmtId="0" fontId="0" fillId="0" borderId="0" xfId="0" applyAlignment="1">
      <alignment horizontal="left"/>
    </xf>
    <xf numFmtId="0" fontId="0" fillId="0" borderId="0" xfId="0" applyAlignment="1">
      <alignment wrapText="1"/>
    </xf>
    <xf numFmtId="0" fontId="7" fillId="4" borderId="1" xfId="0" applyFont="1" applyFill="1" applyBorder="1"/>
    <xf numFmtId="0" fontId="7" fillId="4" borderId="0" xfId="0" applyFont="1" applyFill="1"/>
    <xf numFmtId="168" fontId="0" fillId="0" borderId="1" xfId="0" applyNumberFormat="1" applyBorder="1" applyAlignment="1">
      <alignment horizontal="right"/>
    </xf>
    <xf numFmtId="167" fontId="0" fillId="0" borderId="1" xfId="0" applyNumberFormat="1" applyBorder="1" applyAlignment="1">
      <alignment horizontal="right"/>
    </xf>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vertical="top"/>
    </xf>
    <xf numFmtId="0" fontId="7" fillId="4" borderId="1" xfId="0" applyFont="1" applyFill="1" applyBorder="1" applyAlignment="1">
      <alignment wrapText="1"/>
    </xf>
    <xf numFmtId="2" fontId="0" fillId="2" borderId="1" xfId="0" applyNumberFormat="1" applyFill="1" applyBorder="1" applyAlignment="1">
      <alignment wrapText="1"/>
    </xf>
    <xf numFmtId="2" fontId="4" fillId="2" borderId="1" xfId="0" applyNumberFormat="1" applyFont="1" applyFill="1" applyBorder="1" applyAlignment="1">
      <alignment wrapText="1"/>
    </xf>
    <xf numFmtId="2" fontId="5" fillId="2" borderId="1" xfId="0" applyNumberFormat="1" applyFont="1" applyFill="1" applyBorder="1" applyAlignment="1">
      <alignment wrapText="1"/>
    </xf>
    <xf numFmtId="2" fontId="5" fillId="3" borderId="1" xfId="0" applyNumberFormat="1" applyFont="1" applyFill="1" applyBorder="1" applyAlignment="1">
      <alignment wrapText="1"/>
    </xf>
    <xf numFmtId="0" fontId="0" fillId="2" borderId="1" xfId="0" applyFill="1" applyBorder="1" applyAlignment="1">
      <alignment wrapText="1"/>
    </xf>
    <xf numFmtId="167" fontId="5" fillId="2" borderId="1" xfId="1" applyNumberFormat="1" applyFont="1" applyFill="1" applyBorder="1" applyAlignment="1">
      <alignment wrapText="1"/>
    </xf>
    <xf numFmtId="167" fontId="0" fillId="0" borderId="1" xfId="1" applyNumberFormat="1" applyFont="1" applyBorder="1" applyAlignment="1">
      <alignment wrapText="1"/>
    </xf>
    <xf numFmtId="166" fontId="0" fillId="0" borderId="1" xfId="1" applyNumberFormat="1" applyFont="1" applyBorder="1" applyAlignment="1">
      <alignment wrapText="1"/>
    </xf>
    <xf numFmtId="167" fontId="0" fillId="0" borderId="1" xfId="1" applyNumberFormat="1" applyFont="1" applyBorder="1" applyAlignment="1">
      <alignment horizontal="right" wrapText="1"/>
    </xf>
    <xf numFmtId="3" fontId="0" fillId="2" borderId="1" xfId="0" applyNumberFormat="1" applyFill="1" applyBorder="1" applyAlignment="1">
      <alignment wrapText="1"/>
    </xf>
    <xf numFmtId="167" fontId="4" fillId="2" borderId="1" xfId="1" applyNumberFormat="1" applyFont="1" applyFill="1" applyBorder="1" applyAlignment="1">
      <alignment wrapText="1"/>
    </xf>
    <xf numFmtId="167" fontId="5" fillId="2" borderId="1" xfId="1" applyNumberFormat="1" applyFont="1" applyFill="1" applyBorder="1" applyAlignment="1">
      <alignment horizontal="right" wrapText="1"/>
    </xf>
    <xf numFmtId="0" fontId="0" fillId="0" borderId="1" xfId="0" applyBorder="1" applyAlignment="1">
      <alignment horizontal="right" wrapText="1"/>
    </xf>
    <xf numFmtId="0" fontId="0" fillId="3" borderId="1" xfId="0" applyFill="1" applyBorder="1" applyAlignment="1">
      <alignment wrapText="1"/>
    </xf>
    <xf numFmtId="2" fontId="0" fillId="0" borderId="1" xfId="0" applyNumberFormat="1" applyBorder="1" applyAlignment="1">
      <alignment horizontal="right" wrapText="1"/>
    </xf>
    <xf numFmtId="168" fontId="0" fillId="0" borderId="1" xfId="0" applyNumberFormat="1" applyBorder="1" applyAlignment="1">
      <alignment horizontal="right" wrapText="1"/>
    </xf>
    <xf numFmtId="167" fontId="0" fillId="0" borderId="1" xfId="0" applyNumberFormat="1" applyBorder="1" applyAlignment="1">
      <alignment horizontal="right" wrapText="1"/>
    </xf>
    <xf numFmtId="0" fontId="3" fillId="5" borderId="1" xfId="0" applyFont="1" applyFill="1" applyBorder="1" applyAlignment="1">
      <alignment horizontal="left" wrapText="1"/>
    </xf>
    <xf numFmtId="0" fontId="3" fillId="5" borderId="1" xfId="0" applyFont="1" applyFill="1" applyBorder="1" applyAlignment="1">
      <alignment wrapText="1"/>
    </xf>
    <xf numFmtId="0" fontId="3" fillId="5" borderId="0" xfId="0" applyFont="1" applyFill="1"/>
    <xf numFmtId="0" fontId="0" fillId="5" borderId="1" xfId="0" applyFill="1" applyBorder="1" applyAlignment="1">
      <alignment horizontal="left" wrapText="1"/>
    </xf>
    <xf numFmtId="0" fontId="0" fillId="5" borderId="1" xfId="0" applyFill="1" applyBorder="1" applyAlignment="1">
      <alignment wrapText="1"/>
    </xf>
    <xf numFmtId="0" fontId="0" fillId="5" borderId="0" xfId="0" applyFill="1"/>
    <xf numFmtId="0" fontId="0" fillId="5" borderId="1" xfId="0" applyFill="1" applyBorder="1"/>
    <xf numFmtId="167" fontId="7" fillId="0" borderId="1" xfId="1" applyNumberFormat="1" applyFont="1" applyBorder="1"/>
    <xf numFmtId="167" fontId="7" fillId="0" borderId="1" xfId="1" applyNumberFormat="1" applyFont="1" applyBorder="1" applyAlignment="1">
      <alignment wrapText="1"/>
    </xf>
    <xf numFmtId="167" fontId="7" fillId="6" borderId="1" xfId="1" applyNumberFormat="1" applyFont="1" applyFill="1" applyBorder="1"/>
    <xf numFmtId="0" fontId="4" fillId="7" borderId="1" xfId="0" applyFont="1" applyFill="1" applyBorder="1" applyAlignment="1">
      <alignment horizontal="left" wrapText="1"/>
    </xf>
    <xf numFmtId="167" fontId="4" fillId="7" borderId="1" xfId="1" applyNumberFormat="1" applyFont="1" applyFill="1" applyBorder="1"/>
    <xf numFmtId="167" fontId="4" fillId="7" borderId="1" xfId="1" applyNumberFormat="1" applyFont="1" applyFill="1" applyBorder="1" applyAlignment="1">
      <alignment wrapText="1"/>
    </xf>
    <xf numFmtId="0" fontId="0" fillId="7" borderId="0" xfId="0" applyFill="1"/>
    <xf numFmtId="167" fontId="5" fillId="3" borderId="1" xfId="1" applyNumberFormat="1" applyFont="1" applyFill="1" applyBorder="1" applyAlignment="1">
      <alignment horizontal="right"/>
    </xf>
    <xf numFmtId="167" fontId="5" fillId="3" borderId="1" xfId="1" applyNumberFormat="1" applyFont="1" applyFill="1" applyBorder="1" applyAlignment="1">
      <alignment horizontal="right" wrapText="1"/>
    </xf>
    <xf numFmtId="0" fontId="0" fillId="3" borderId="0" xfId="0" applyFill="1"/>
    <xf numFmtId="167" fontId="5" fillId="3" borderId="1" xfId="1" applyNumberFormat="1" applyFont="1" applyFill="1" applyBorder="1"/>
    <xf numFmtId="167" fontId="5" fillId="3" borderId="1" xfId="1" applyNumberFormat="1" applyFont="1" applyFill="1" applyBorder="1" applyAlignment="1">
      <alignment wrapText="1"/>
    </xf>
    <xf numFmtId="0" fontId="0" fillId="3" borderId="1" xfId="0" applyFill="1" applyBorder="1" applyAlignment="1">
      <alignment horizontal="left" wrapText="1"/>
    </xf>
    <xf numFmtId="167" fontId="0" fillId="3" borderId="1" xfId="1" applyNumberFormat="1" applyFont="1" applyFill="1" applyBorder="1"/>
    <xf numFmtId="167" fontId="0" fillId="3" borderId="1" xfId="1" applyNumberFormat="1" applyFont="1" applyFill="1" applyBorder="1" applyAlignment="1">
      <alignment wrapText="1"/>
    </xf>
    <xf numFmtId="0" fontId="0" fillId="3" borderId="1" xfId="0" applyFill="1" applyBorder="1" applyAlignment="1">
      <alignment horizontal="center"/>
    </xf>
    <xf numFmtId="38" fontId="0" fillId="3" borderId="1" xfId="0" applyNumberFormat="1" applyFill="1" applyBorder="1" applyAlignment="1">
      <alignment horizontal="center"/>
    </xf>
    <xf numFmtId="0" fontId="0" fillId="3" borderId="1" xfId="0" applyFill="1" applyBorder="1" applyAlignment="1">
      <alignment horizontal="center" wrapText="1"/>
    </xf>
    <xf numFmtId="0" fontId="7" fillId="3" borderId="1" xfId="0" applyFont="1" applyFill="1" applyBorder="1" applyAlignment="1">
      <alignment horizontal="left"/>
    </xf>
    <xf numFmtId="167" fontId="7" fillId="3" borderId="1" xfId="1" applyNumberFormat="1" applyFont="1" applyFill="1" applyBorder="1"/>
    <xf numFmtId="167" fontId="7" fillId="3" borderId="1" xfId="1" applyNumberFormat="1" applyFont="1" applyFill="1" applyBorder="1" applyAlignment="1">
      <alignment wrapText="1"/>
    </xf>
    <xf numFmtId="0" fontId="7" fillId="3" borderId="0" xfId="0" applyFont="1" applyFill="1"/>
    <xf numFmtId="0" fontId="0" fillId="3" borderId="0" xfId="0" applyFill="1" applyAlignment="1">
      <alignment horizontal="left"/>
    </xf>
    <xf numFmtId="0" fontId="0" fillId="3" borderId="0" xfId="0" applyFill="1" applyAlignment="1">
      <alignment wrapText="1"/>
    </xf>
    <xf numFmtId="167" fontId="3" fillId="0" borderId="1" xfId="1" applyNumberFormat="1" applyFont="1" applyFill="1" applyBorder="1"/>
    <xf numFmtId="0" fontId="7" fillId="0" borderId="1" xfId="0" applyFont="1" applyFill="1" applyBorder="1" applyAlignment="1">
      <alignment vertical="center" textRotation="90" wrapText="1"/>
    </xf>
    <xf numFmtId="0" fontId="7" fillId="3" borderId="1" xfId="0" applyFont="1" applyFill="1" applyBorder="1" applyAlignment="1">
      <alignment horizontal="center" vertical="center" textRotation="90" wrapText="1"/>
    </xf>
    <xf numFmtId="0" fontId="5" fillId="3" borderId="1" xfId="0" applyFont="1" applyFill="1" applyBorder="1" applyAlignment="1">
      <alignment vertical="center" textRotation="90" wrapText="1"/>
    </xf>
    <xf numFmtId="0" fontId="7" fillId="3" borderId="1" xfId="0" applyFont="1" applyFill="1" applyBorder="1" applyAlignment="1">
      <alignment vertical="center" textRotation="90" wrapText="1"/>
    </xf>
    <xf numFmtId="0" fontId="7" fillId="3" borderId="0" xfId="0" applyFont="1" applyFill="1" applyAlignment="1">
      <alignment vertical="center" textRotation="90" wrapText="1"/>
    </xf>
    <xf numFmtId="0" fontId="7" fillId="0" borderId="0" xfId="0" applyFont="1" applyFill="1" applyAlignment="1">
      <alignment vertical="center" textRotation="90" wrapText="1"/>
    </xf>
    <xf numFmtId="0" fontId="0" fillId="8" borderId="1" xfId="0" applyFill="1" applyBorder="1" applyAlignment="1">
      <alignment wrapText="1"/>
    </xf>
    <xf numFmtId="0" fontId="0" fillId="8" borderId="1" xfId="0" applyFill="1" applyBorder="1"/>
    <xf numFmtId="0" fontId="0" fillId="0" borderId="1" xfId="0" applyFill="1" applyBorder="1"/>
    <xf numFmtId="0" fontId="4" fillId="0" borderId="1" xfId="0" applyFont="1" applyFill="1" applyBorder="1"/>
    <xf numFmtId="0" fontId="5" fillId="0" borderId="1" xfId="0" applyFont="1" applyFill="1" applyBorder="1"/>
    <xf numFmtId="0" fontId="7" fillId="0" borderId="1" xfId="0" applyFont="1" applyBorder="1"/>
    <xf numFmtId="0" fontId="9" fillId="7" borderId="1" xfId="0" applyFont="1" applyFill="1" applyBorder="1" applyAlignment="1">
      <alignment horizontal="center" wrapText="1"/>
    </xf>
    <xf numFmtId="0" fontId="9" fillId="7" borderId="1" xfId="0" applyFont="1" applyFill="1" applyBorder="1" applyAlignment="1">
      <alignment horizontal="center"/>
    </xf>
    <xf numFmtId="0" fontId="0" fillId="3" borderId="1" xfId="0" applyFill="1" applyBorder="1" applyAlignment="1"/>
    <xf numFmtId="0" fontId="9" fillId="3" borderId="1" xfId="0" applyFont="1" applyFill="1" applyBorder="1" applyAlignment="1">
      <alignment horizontal="center"/>
    </xf>
    <xf numFmtId="0" fontId="7" fillId="0" borderId="1" xfId="0" applyFont="1" applyFill="1" applyBorder="1"/>
    <xf numFmtId="2" fontId="0" fillId="0" borderId="1" xfId="0" applyNumberFormat="1" applyFill="1" applyBorder="1" applyAlignment="1">
      <alignment horizontal="center" textRotation="90"/>
    </xf>
    <xf numFmtId="168" fontId="0" fillId="0" borderId="1" xfId="0" applyNumberFormat="1" applyFill="1" applyBorder="1" applyAlignment="1">
      <alignment horizontal="center" textRotation="90"/>
    </xf>
    <xf numFmtId="167" fontId="0" fillId="0" borderId="1" xfId="0" applyNumberFormat="1" applyFill="1" applyBorder="1" applyAlignment="1">
      <alignment horizontal="center" textRotation="90"/>
    </xf>
    <xf numFmtId="2" fontId="0" fillId="0" borderId="1" xfId="0" applyNumberFormat="1" applyFill="1" applyBorder="1" applyAlignment="1">
      <alignment horizontal="right" textRotation="90"/>
    </xf>
    <xf numFmtId="0" fontId="7" fillId="0" borderId="1" xfId="0" applyFont="1" applyFill="1" applyBorder="1" applyAlignment="1">
      <alignment wrapText="1"/>
    </xf>
    <xf numFmtId="2" fontId="6" fillId="0" borderId="1" xfId="0" applyNumberFormat="1" applyFont="1" applyFill="1" applyBorder="1" applyAlignment="1">
      <alignment horizontal="center" textRotation="90"/>
    </xf>
    <xf numFmtId="167" fontId="6" fillId="0" borderId="1" xfId="0" applyNumberFormat="1" applyFont="1" applyFill="1" applyBorder="1" applyAlignment="1">
      <alignment horizontal="center" textRotation="90"/>
    </xf>
    <xf numFmtId="0" fontId="10" fillId="0" borderId="1" xfId="0" applyFont="1" applyFill="1" applyBorder="1"/>
    <xf numFmtId="0" fontId="6" fillId="0" borderId="0" xfId="0" applyFont="1"/>
    <xf numFmtId="0" fontId="11" fillId="7" borderId="1" xfId="0" applyFont="1" applyFill="1" applyBorder="1" applyAlignment="1">
      <alignment horizontal="center"/>
    </xf>
    <xf numFmtId="0" fontId="10" fillId="4" borderId="1" xfId="0" applyFont="1" applyFill="1" applyBorder="1" applyAlignment="1">
      <alignment horizontal="left"/>
    </xf>
    <xf numFmtId="0" fontId="10" fillId="0" borderId="1" xfId="0" applyFont="1" applyBorder="1"/>
    <xf numFmtId="2" fontId="6" fillId="0" borderId="1" xfId="0" applyNumberFormat="1" applyFont="1" applyBorder="1" applyAlignment="1">
      <alignment horizontal="center"/>
    </xf>
    <xf numFmtId="2" fontId="6" fillId="0" borderId="1" xfId="0" applyNumberFormat="1" applyFont="1" applyFill="1" applyBorder="1" applyAlignment="1">
      <alignment horizontal="right" textRotation="90"/>
    </xf>
    <xf numFmtId="0" fontId="10" fillId="2" borderId="1" xfId="0" applyFont="1" applyFill="1" applyBorder="1"/>
    <xf numFmtId="2" fontId="6" fillId="2" borderId="1" xfId="0" applyNumberFormat="1" applyFont="1" applyFill="1" applyBorder="1" applyAlignment="1">
      <alignment horizontal="center"/>
    </xf>
    <xf numFmtId="0" fontId="5" fillId="3" borderId="1" xfId="0" applyFont="1" applyFill="1" applyBorder="1"/>
    <xf numFmtId="0" fontId="7" fillId="3" borderId="1" xfId="0" applyFont="1" applyFill="1" applyBorder="1"/>
    <xf numFmtId="0" fontId="7" fillId="4" borderId="1" xfId="0" applyFont="1" applyFill="1" applyBorder="1" applyAlignment="1">
      <alignment horizontal="left"/>
    </xf>
    <xf numFmtId="0" fontId="7" fillId="3" borderId="1" xfId="0" applyFont="1" applyFill="1" applyBorder="1" applyAlignment="1">
      <alignment horizontal="center"/>
    </xf>
    <xf numFmtId="0" fontId="5" fillId="3" borderId="1" xfId="0" applyFont="1" applyFill="1" applyBorder="1" applyAlignment="1">
      <alignment horizontal="center"/>
    </xf>
    <xf numFmtId="0" fontId="0" fillId="4" borderId="1" xfId="0" applyFill="1" applyBorder="1" applyAlignment="1">
      <alignment horizontal="left"/>
    </xf>
    <xf numFmtId="0" fontId="0" fillId="4" borderId="1" xfId="0" applyFill="1" applyBorder="1" applyAlignment="1">
      <alignment horizontal="left" wrapText="1"/>
    </xf>
    <xf numFmtId="4" fontId="0" fillId="3" borderId="1" xfId="0" applyNumberFormat="1" applyFill="1" applyBorder="1"/>
    <xf numFmtId="164" fontId="0" fillId="3" borderId="1" xfId="0" applyNumberFormat="1" applyFill="1" applyBorder="1"/>
    <xf numFmtId="165" fontId="9" fillId="7" borderId="1" xfId="1" applyFont="1" applyFill="1" applyBorder="1" applyAlignment="1">
      <alignment horizontal="center"/>
    </xf>
    <xf numFmtId="165" fontId="0" fillId="0" borderId="1" xfId="1" applyFont="1" applyBorder="1"/>
    <xf numFmtId="165" fontId="0" fillId="0" borderId="1" xfId="1" applyFont="1" applyFill="1" applyBorder="1"/>
    <xf numFmtId="165" fontId="7" fillId="9" borderId="1" xfId="1" applyFont="1" applyFill="1" applyBorder="1" applyAlignment="1">
      <alignment horizontal="center"/>
    </xf>
    <xf numFmtId="165" fontId="9" fillId="7" borderId="1" xfId="1" applyFont="1" applyFill="1" applyBorder="1" applyAlignment="1" applyProtection="1">
      <alignment horizontal="center"/>
      <protection locked="0"/>
    </xf>
    <xf numFmtId="165" fontId="9" fillId="7" borderId="1" xfId="1" applyFont="1" applyFill="1" applyBorder="1" applyAlignment="1" applyProtection="1">
      <alignment horizontal="center"/>
    </xf>
    <xf numFmtId="165" fontId="0" fillId="0" borderId="1" xfId="1" applyFont="1" applyBorder="1" applyProtection="1"/>
    <xf numFmtId="165" fontId="0" fillId="0" borderId="1" xfId="1" applyFont="1" applyFill="1" applyBorder="1" applyProtection="1">
      <protection locked="0"/>
    </xf>
    <xf numFmtId="165" fontId="0" fillId="0" borderId="1" xfId="1" applyFont="1" applyFill="1" applyBorder="1" applyProtection="1"/>
    <xf numFmtId="165" fontId="5" fillId="0" borderId="1" xfId="1" applyFont="1" applyFill="1" applyBorder="1"/>
    <xf numFmtId="165" fontId="7" fillId="3" borderId="1" xfId="1" applyFont="1" applyFill="1" applyBorder="1" applyAlignment="1">
      <alignment horizontal="center"/>
    </xf>
    <xf numFmtId="165" fontId="9" fillId="3" borderId="1" xfId="1" applyFont="1" applyFill="1" applyBorder="1" applyAlignment="1">
      <alignment horizontal="center"/>
    </xf>
    <xf numFmtId="165" fontId="0" fillId="3" borderId="1" xfId="1" applyFont="1" applyFill="1" applyBorder="1"/>
    <xf numFmtId="165" fontId="4" fillId="0" borderId="1" xfId="1" applyFont="1" applyFill="1" applyBorder="1"/>
    <xf numFmtId="165" fontId="7" fillId="0" borderId="1" xfId="1" applyFont="1" applyFill="1" applyBorder="1"/>
    <xf numFmtId="0" fontId="0" fillId="0" borderId="1" xfId="0" applyFill="1" applyBorder="1" applyAlignment="1">
      <alignment horizontal="center"/>
    </xf>
    <xf numFmtId="0" fontId="5" fillId="0" borderId="1" xfId="0" applyFont="1" applyFill="1" applyBorder="1" applyAlignment="1">
      <alignment horizontal="center"/>
    </xf>
    <xf numFmtId="9" fontId="6" fillId="0" borderId="1" xfId="2" applyFont="1" applyFill="1" applyBorder="1" applyAlignment="1">
      <alignment horizontal="center" textRotation="90"/>
    </xf>
    <xf numFmtId="9" fontId="6" fillId="2" borderId="1" xfId="2" applyFont="1" applyFill="1" applyBorder="1" applyAlignment="1">
      <alignment horizontal="center"/>
    </xf>
    <xf numFmtId="9" fontId="6" fillId="0" borderId="1" xfId="2" applyFont="1" applyBorder="1" applyAlignment="1">
      <alignment horizontal="center"/>
    </xf>
    <xf numFmtId="2" fontId="6" fillId="0" borderId="1" xfId="0" applyNumberFormat="1" applyFont="1" applyFill="1" applyBorder="1" applyAlignment="1">
      <alignment horizontal="center"/>
    </xf>
    <xf numFmtId="9" fontId="6" fillId="0" borderId="1" xfId="2" applyFont="1" applyFill="1" applyBorder="1" applyAlignment="1">
      <alignment horizontal="center"/>
    </xf>
    <xf numFmtId="9" fontId="12" fillId="0" borderId="1" xfId="2" applyFont="1" applyFill="1" applyBorder="1" applyAlignment="1">
      <alignment horizontal="center"/>
    </xf>
    <xf numFmtId="9" fontId="12" fillId="0" borderId="1" xfId="2" applyFont="1" applyBorder="1" applyAlignment="1">
      <alignment horizontal="center"/>
    </xf>
    <xf numFmtId="0" fontId="6" fillId="0" borderId="1" xfId="0" applyFont="1" applyBorder="1"/>
    <xf numFmtId="0" fontId="6" fillId="0" borderId="1" xfId="0" applyFont="1" applyBorder="1" applyAlignment="1">
      <alignment wrapText="1"/>
    </xf>
    <xf numFmtId="0" fontId="0" fillId="0" borderId="0" xfId="0" applyAlignment="1">
      <alignment horizontal="centerContinuous"/>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4" fillId="0" borderId="0" xfId="0" applyFont="1"/>
    <xf numFmtId="0" fontId="14" fillId="0" borderId="0" xfId="0" applyFont="1" applyAlignment="1">
      <alignment horizontal="center"/>
    </xf>
    <xf numFmtId="0" fontId="7" fillId="0" borderId="1" xfId="0" applyFont="1" applyFill="1" applyBorder="1" applyAlignment="1">
      <alignment horizontal="center"/>
    </xf>
    <xf numFmtId="0" fontId="3" fillId="0" borderId="1" xfId="0" applyFont="1" applyFill="1" applyBorder="1"/>
    <xf numFmtId="0" fontId="0" fillId="4" borderId="0" xfId="0" applyFill="1" applyAlignment="1">
      <alignment wrapText="1"/>
    </xf>
    <xf numFmtId="0" fontId="0" fillId="3" borderId="13" xfId="0" applyFill="1" applyBorder="1" applyAlignment="1">
      <alignment horizontal="left" wrapText="1"/>
    </xf>
    <xf numFmtId="0" fontId="0" fillId="4" borderId="13" xfId="0" applyFill="1" applyBorder="1" applyAlignment="1">
      <alignment horizontal="center" wrapText="1"/>
    </xf>
    <xf numFmtId="0" fontId="0" fillId="3" borderId="13" xfId="0" applyFill="1" applyBorder="1" applyAlignment="1">
      <alignment horizontal="left"/>
    </xf>
    <xf numFmtId="0" fontId="5" fillId="3" borderId="13" xfId="0" applyFont="1" applyFill="1" applyBorder="1" applyAlignment="1">
      <alignment horizontal="left" wrapText="1"/>
    </xf>
    <xf numFmtId="165" fontId="0" fillId="3" borderId="13" xfId="1" applyFont="1" applyFill="1" applyBorder="1" applyAlignment="1">
      <alignment horizontal="left" wrapText="1"/>
    </xf>
    <xf numFmtId="165" fontId="9" fillId="7" borderId="13" xfId="1" applyFont="1" applyFill="1" applyBorder="1" applyAlignment="1">
      <alignment horizontal="center" vertical="top" wrapText="1"/>
    </xf>
    <xf numFmtId="0" fontId="9" fillId="3" borderId="13" xfId="0" applyFont="1" applyFill="1" applyBorder="1" applyAlignment="1">
      <alignment horizontal="center" vertical="top"/>
    </xf>
    <xf numFmtId="0" fontId="0" fillId="0" borderId="1" xfId="0" applyBorder="1" applyAlignment="1">
      <alignment horizontal="right"/>
    </xf>
    <xf numFmtId="2" fontId="12" fillId="2" borderId="1" xfId="0" applyNumberFormat="1" applyFont="1" applyFill="1" applyBorder="1" applyAlignment="1">
      <alignment horizontal="center"/>
    </xf>
    <xf numFmtId="165" fontId="0" fillId="0" borderId="1" xfId="1" applyFont="1" applyBorder="1" applyAlignment="1">
      <alignment horizontal="right"/>
    </xf>
    <xf numFmtId="2" fontId="0" fillId="0" borderId="1" xfId="0" applyNumberFormat="1" applyBorder="1"/>
    <xf numFmtId="165" fontId="0" fillId="4" borderId="13" xfId="1" applyFont="1" applyFill="1" applyBorder="1" applyAlignment="1">
      <alignment horizontal="center" wrapText="1"/>
    </xf>
    <xf numFmtId="0" fontId="0" fillId="4" borderId="13" xfId="0" applyFill="1" applyBorder="1" applyAlignment="1">
      <alignment horizontal="center"/>
    </xf>
    <xf numFmtId="0" fontId="4" fillId="4" borderId="13" xfId="0" applyFont="1" applyFill="1" applyBorder="1" applyAlignment="1">
      <alignment horizontal="center" wrapText="1"/>
    </xf>
    <xf numFmtId="0" fontId="5" fillId="4" borderId="13" xfId="0" applyFont="1" applyFill="1" applyBorder="1" applyAlignment="1">
      <alignment horizontal="center" wrapText="1"/>
    </xf>
    <xf numFmtId="165" fontId="0" fillId="4" borderId="13" xfId="1" applyFont="1" applyFill="1" applyBorder="1" applyAlignment="1" applyProtection="1">
      <alignment horizontal="center" wrapText="1"/>
      <protection locked="0"/>
    </xf>
    <xf numFmtId="165" fontId="5" fillId="4" borderId="13" xfId="1" applyFont="1" applyFill="1" applyBorder="1" applyAlignment="1" applyProtection="1">
      <alignment horizontal="center" wrapText="1"/>
    </xf>
    <xf numFmtId="165" fontId="0" fillId="4" borderId="13" xfId="1" applyFont="1" applyFill="1" applyBorder="1" applyAlignment="1" applyProtection="1">
      <alignment horizontal="center" wrapText="1"/>
    </xf>
    <xf numFmtId="0" fontId="0" fillId="3" borderId="13" xfId="0" applyFill="1" applyBorder="1" applyAlignment="1">
      <alignment horizontal="center" wrapText="1"/>
    </xf>
    <xf numFmtId="165" fontId="0" fillId="4" borderId="13" xfId="1" applyFont="1" applyFill="1" applyBorder="1" applyAlignment="1">
      <alignment horizontal="center"/>
    </xf>
    <xf numFmtId="165" fontId="4" fillId="4" borderId="13" xfId="1" applyFont="1" applyFill="1" applyBorder="1" applyAlignment="1">
      <alignment horizontal="center" wrapText="1"/>
    </xf>
    <xf numFmtId="165" fontId="5" fillId="4" borderId="13" xfId="1" applyFont="1" applyFill="1" applyBorder="1" applyAlignment="1">
      <alignment horizontal="center" wrapText="1"/>
    </xf>
    <xf numFmtId="0" fontId="5" fillId="3" borderId="13" xfId="0" applyFont="1" applyFill="1" applyBorder="1" applyAlignment="1">
      <alignment horizontal="center" wrapText="1"/>
    </xf>
    <xf numFmtId="0" fontId="7" fillId="4" borderId="13" xfId="0" applyFont="1" applyFill="1" applyBorder="1" applyAlignment="1">
      <alignment horizontal="center" wrapText="1"/>
    </xf>
    <xf numFmtId="0" fontId="0" fillId="4" borderId="13" xfId="0" applyFill="1" applyBorder="1" applyAlignment="1">
      <alignment wrapText="1"/>
    </xf>
    <xf numFmtId="0" fontId="0" fillId="3" borderId="13" xfId="0" applyFill="1" applyBorder="1" applyAlignment="1">
      <alignment wrapText="1"/>
    </xf>
    <xf numFmtId="0" fontId="0" fillId="4" borderId="13" xfId="0" applyFill="1" applyBorder="1" applyAlignment="1"/>
    <xf numFmtId="165" fontId="0" fillId="0" borderId="1" xfId="1" applyFont="1" applyBorder="1" applyAlignment="1">
      <alignment wrapText="1"/>
    </xf>
    <xf numFmtId="0" fontId="7" fillId="9" borderId="1" xfId="0" applyFont="1" applyFill="1" applyBorder="1"/>
    <xf numFmtId="2" fontId="12" fillId="0" borderId="1" xfId="0" applyNumberFormat="1" applyFont="1" applyFill="1" applyBorder="1" applyAlignment="1">
      <alignment horizontal="center"/>
    </xf>
    <xf numFmtId="9" fontId="12" fillId="2" borderId="1" xfId="2" applyFont="1" applyFill="1" applyBorder="1" applyAlignment="1">
      <alignment horizontal="center"/>
    </xf>
    <xf numFmtId="0" fontId="16" fillId="4" borderId="1" xfId="0" applyFont="1" applyFill="1" applyBorder="1" applyAlignment="1">
      <alignment horizontal="left"/>
    </xf>
    <xf numFmtId="0" fontId="16" fillId="4" borderId="1" xfId="0" applyFont="1" applyFill="1" applyBorder="1" applyAlignment="1">
      <alignment horizontal="center"/>
    </xf>
    <xf numFmtId="0" fontId="19" fillId="7" borderId="1" xfId="0" applyFont="1" applyFill="1" applyBorder="1" applyAlignment="1">
      <alignment horizontal="center"/>
    </xf>
    <xf numFmtId="0" fontId="18" fillId="4" borderId="1" xfId="0" applyFont="1" applyFill="1" applyBorder="1" applyAlignment="1">
      <alignment horizontal="left"/>
    </xf>
    <xf numFmtId="0" fontId="18" fillId="2" borderId="1" xfId="0" applyFont="1" applyFill="1" applyBorder="1"/>
    <xf numFmtId="0" fontId="18" fillId="0" borderId="1" xfId="0" applyFont="1" applyBorder="1"/>
    <xf numFmtId="0" fontId="18" fillId="0" borderId="1" xfId="0" applyFont="1" applyFill="1" applyBorder="1"/>
    <xf numFmtId="2" fontId="12" fillId="0" borderId="1" xfId="0" applyNumberFormat="1" applyFont="1" applyFill="1" applyBorder="1" applyAlignment="1">
      <alignment horizontal="center" textRotation="90"/>
    </xf>
    <xf numFmtId="9" fontId="12" fillId="0" borderId="1" xfId="2" applyFont="1" applyFill="1" applyBorder="1" applyAlignment="1">
      <alignment horizontal="center" textRotation="90"/>
    </xf>
    <xf numFmtId="167" fontId="12" fillId="0" borderId="1" xfId="0" applyNumberFormat="1" applyFont="1" applyFill="1" applyBorder="1" applyAlignment="1">
      <alignment horizontal="center" textRotation="90"/>
    </xf>
    <xf numFmtId="2" fontId="12" fillId="0" borderId="1" xfId="0" applyNumberFormat="1" applyFont="1" applyFill="1" applyBorder="1" applyAlignment="1">
      <alignment horizontal="right" textRotation="90"/>
    </xf>
    <xf numFmtId="0" fontId="18" fillId="9" borderId="1" xfId="0" applyFont="1" applyFill="1" applyBorder="1"/>
    <xf numFmtId="2" fontId="12" fillId="10" borderId="1" xfId="0" applyNumberFormat="1" applyFont="1" applyFill="1" applyBorder="1" applyAlignment="1">
      <alignment horizontal="center"/>
    </xf>
    <xf numFmtId="168" fontId="12" fillId="10" borderId="1" xfId="2" applyNumberFormat="1" applyFont="1" applyFill="1" applyBorder="1" applyAlignment="1">
      <alignment horizontal="center"/>
    </xf>
    <xf numFmtId="2" fontId="17" fillId="10" borderId="1" xfId="0" applyNumberFormat="1" applyFont="1" applyFill="1" applyBorder="1" applyAlignment="1">
      <alignment horizontal="center"/>
    </xf>
    <xf numFmtId="168" fontId="17" fillId="10" borderId="1" xfId="2" applyNumberFormat="1" applyFont="1" applyFill="1" applyBorder="1" applyAlignment="1">
      <alignment horizontal="center"/>
    </xf>
    <xf numFmtId="0" fontId="14" fillId="0" borderId="0" xfId="0" applyFont="1" applyAlignment="1">
      <alignment wrapText="1"/>
    </xf>
    <xf numFmtId="9" fontId="6" fillId="0" borderId="1" xfId="2" applyFont="1" applyFill="1" applyBorder="1" applyAlignment="1">
      <alignment horizontal="center" textRotation="90"/>
    </xf>
    <xf numFmtId="167" fontId="6" fillId="0" borderId="1" xfId="0" applyNumberFormat="1" applyFont="1" applyFill="1" applyBorder="1" applyAlignment="1">
      <alignment horizontal="center" textRotation="90"/>
    </xf>
    <xf numFmtId="2" fontId="6" fillId="0" borderId="1" xfId="0" applyNumberFormat="1" applyFont="1" applyFill="1" applyBorder="1" applyAlignment="1">
      <alignment horizontal="center" textRotation="90"/>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4" borderId="15" xfId="0" applyFont="1" applyFill="1" applyBorder="1" applyAlignment="1">
      <alignment horizontal="center"/>
    </xf>
    <xf numFmtId="0" fontId="10" fillId="4" borderId="8" xfId="0" applyFont="1" applyFill="1" applyBorder="1" applyAlignment="1">
      <alignment horizontal="center"/>
    </xf>
    <xf numFmtId="0" fontId="10" fillId="4" borderId="16" xfId="0" applyFont="1" applyFill="1" applyBorder="1" applyAlignment="1">
      <alignment horizontal="center"/>
    </xf>
    <xf numFmtId="0" fontId="13" fillId="3" borderId="0" xfId="0" applyFont="1" applyFill="1" applyAlignment="1">
      <alignment horizontal="center" vertical="center"/>
    </xf>
    <xf numFmtId="0" fontId="14" fillId="0" borderId="0" xfId="0" applyFont="1" applyAlignment="1">
      <alignment wrapText="1"/>
    </xf>
    <xf numFmtId="0" fontId="14" fillId="0" borderId="0" xfId="0" applyFont="1" applyAlignment="1"/>
    <xf numFmtId="0" fontId="15" fillId="3" borderId="0" xfId="0" applyFont="1" applyFill="1" applyAlignment="1">
      <alignment horizontal="center"/>
    </xf>
    <xf numFmtId="167" fontId="6" fillId="0" borderId="1" xfId="0" applyNumberFormat="1" applyFont="1" applyFill="1" applyBorder="1" applyAlignment="1">
      <alignment horizontal="center" textRotation="90" wrapText="1"/>
    </xf>
    <xf numFmtId="167" fontId="6" fillId="0" borderId="13" xfId="0" applyNumberFormat="1" applyFont="1" applyFill="1" applyBorder="1" applyAlignment="1">
      <alignment horizontal="center" textRotation="90" wrapText="1"/>
    </xf>
    <xf numFmtId="0" fontId="0" fillId="0" borderId="13" xfId="0" applyBorder="1" applyAlignment="1"/>
    <xf numFmtId="0" fontId="0" fillId="0" borderId="17" xfId="0" applyBorder="1" applyAlignment="1"/>
    <xf numFmtId="0" fontId="0" fillId="0" borderId="14" xfId="0" applyBorder="1" applyAlignment="1"/>
    <xf numFmtId="0" fontId="0" fillId="0" borderId="15" xfId="0" applyBorder="1" applyAlignment="1">
      <alignment horizontal="center"/>
    </xf>
    <xf numFmtId="0" fontId="0" fillId="0" borderId="16" xfId="0" applyBorder="1" applyAlignment="1">
      <alignment horizontal="center"/>
    </xf>
    <xf numFmtId="2" fontId="6" fillId="0" borderId="1" xfId="0" applyNumberFormat="1" applyFont="1" applyFill="1" applyBorder="1" applyAlignment="1">
      <alignment horizontal="center" textRotation="90" wrapText="1"/>
    </xf>
    <xf numFmtId="2" fontId="6" fillId="0" borderId="13" xfId="0" applyNumberFormat="1" applyFont="1" applyFill="1" applyBorder="1" applyAlignment="1">
      <alignment horizontal="center" textRotation="90" wrapText="1"/>
    </xf>
    <xf numFmtId="2" fontId="6" fillId="0" borderId="17" xfId="0" applyNumberFormat="1" applyFont="1" applyFill="1" applyBorder="1" applyAlignment="1">
      <alignment horizontal="center" textRotation="90" wrapText="1"/>
    </xf>
    <xf numFmtId="168" fontId="6" fillId="0" borderId="1" xfId="0" applyNumberFormat="1" applyFont="1" applyFill="1" applyBorder="1" applyAlignment="1">
      <alignment horizontal="center" textRotation="90" wrapText="1"/>
    </xf>
    <xf numFmtId="168" fontId="6" fillId="0" borderId="13" xfId="0" applyNumberFormat="1" applyFont="1" applyFill="1" applyBorder="1" applyAlignment="1">
      <alignment horizontal="center" textRotation="90" wrapText="1"/>
    </xf>
    <xf numFmtId="0" fontId="7" fillId="2" borderId="1" xfId="0" applyFont="1" applyFill="1" applyBorder="1" applyAlignment="1">
      <alignment horizontal="center"/>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9" borderId="1" xfId="0" applyFont="1" applyFill="1" applyBorder="1" applyAlignment="1">
      <alignment horizontal="center"/>
    </xf>
    <xf numFmtId="165" fontId="7" fillId="0" borderId="1" xfId="1" applyFont="1" applyFill="1" applyBorder="1" applyAlignment="1">
      <alignment horizontal="center"/>
    </xf>
    <xf numFmtId="0" fontId="7" fillId="0" borderId="1" xfId="0" applyFont="1" applyFill="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4" borderId="15" xfId="0" applyFont="1" applyFill="1" applyBorder="1" applyAlignment="1">
      <alignment horizontal="center"/>
    </xf>
    <xf numFmtId="0" fontId="18" fillId="4" borderId="8" xfId="0" applyFont="1" applyFill="1" applyBorder="1" applyAlignment="1">
      <alignment horizontal="center"/>
    </xf>
    <xf numFmtId="0" fontId="18" fillId="4" borderId="16" xfId="0" applyFont="1" applyFill="1" applyBorder="1" applyAlignment="1">
      <alignment horizontal="center"/>
    </xf>
    <xf numFmtId="0" fontId="7" fillId="4" borderId="1" xfId="0" applyFont="1" applyFill="1" applyBorder="1" applyAlignment="1">
      <alignment horizontal="left"/>
    </xf>
    <xf numFmtId="0" fontId="7" fillId="0" borderId="1" xfId="0" applyFont="1" applyFill="1" applyBorder="1" applyAlignment="1">
      <alignment horizontal="center" vertical="center" textRotation="90" wrapText="1"/>
    </xf>
    <xf numFmtId="0" fontId="8" fillId="0" borderId="1" xfId="0" applyFont="1" applyBorder="1" applyAlignment="1">
      <alignment horizontal="center" vertical="center" wrapText="1"/>
    </xf>
    <xf numFmtId="2" fontId="6" fillId="0" borderId="1" xfId="0" applyNumberFormat="1" applyFont="1" applyFill="1" applyBorder="1" applyAlignment="1">
      <alignment horizontal="left"/>
    </xf>
    <xf numFmtId="0" fontId="7" fillId="0" borderId="1" xfId="0" applyFont="1" applyFill="1" applyBorder="1" applyAlignment="1">
      <alignment vertical="center" textRotation="90" wrapText="1"/>
    </xf>
    <xf numFmtId="167" fontId="6" fillId="0" borderId="1" xfId="0" applyNumberFormat="1" applyFont="1" applyFill="1" applyBorder="1" applyAlignment="1">
      <alignment horizontal="left"/>
    </xf>
    <xf numFmtId="168" fontId="6" fillId="0" borderId="1" xfId="0" applyNumberFormat="1"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chartsheet" Target="chartsheets/sheet4.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worksheet" Target="worksheets/sheet2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chartsheet" Target="chartsheets/sheet3.xml"/><Relationship Id="rId33" Type="http://schemas.openxmlformats.org/officeDocument/2006/relationships/chartsheet" Target="chartsheets/sheet1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hartsheet" Target="chartsheets/sheet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2.xml"/><Relationship Id="rId32" Type="http://schemas.openxmlformats.org/officeDocument/2006/relationships/chartsheet" Target="chartsheets/sheet1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worksheet" Target="worksheets/sheet22.xml"/><Relationship Id="rId28" Type="http://schemas.openxmlformats.org/officeDocument/2006/relationships/chartsheet" Target="chartsheets/sheet6.xml"/><Relationship Id="rId36" Type="http://schemas.openxmlformats.org/officeDocument/2006/relationships/worksheet" Target="worksheets/sheet25.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hartsheet" Target="chartsheets/sheet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chartsheet" Target="chartsheets/sheet5.xml"/><Relationship Id="rId30" Type="http://schemas.openxmlformats.org/officeDocument/2006/relationships/chartsheet" Target="chartsheets/sheet8.xml"/><Relationship Id="rId35" Type="http://schemas.openxmlformats.org/officeDocument/2006/relationships/worksheet" Target="worksheets/sheet24.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a)  Volumes/FTE Student:  5(f)/3(a)</a:t>
            </a:r>
          </a:p>
        </c:rich>
      </c:tx>
      <c:layout>
        <c:manualLayout>
          <c:xMode val="edge"/>
          <c:yMode val="edge"/>
          <c:x val="0.32580364900086894"/>
          <c:y val="2.6470588235294121E-2"/>
        </c:manualLayout>
      </c:layout>
      <c:spPr>
        <a:noFill/>
        <a:ln w="25400">
          <a:noFill/>
        </a:ln>
      </c:spPr>
    </c:title>
    <c:plotArea>
      <c:layout>
        <c:manualLayout>
          <c:layoutTarget val="inner"/>
          <c:xMode val="edge"/>
          <c:yMode val="edge"/>
          <c:x val="6.9504778453518698E-2"/>
          <c:y val="0.1558823529411765"/>
          <c:w val="0.91833188531711551"/>
          <c:h val="0.74411764705882366"/>
        </c:manualLayout>
      </c:layout>
      <c:barChart>
        <c:barDir val="col"/>
        <c:grouping val="clustered"/>
        <c:varyColors val="1"/>
        <c:ser>
          <c:idx val="0"/>
          <c:order val="0"/>
          <c:tx>
            <c:strRef>
              <c:f>'Revised CPSLD Stats 2005-2006'!$DB$1</c:f>
              <c:strCache>
                <c:ptCount val="1"/>
                <c:pt idx="0">
                  <c:v>a)  Volumes/FTE Student:  5(f)/3(a)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2005-2006'!$DB$4:$DB$28</c:f>
              <c:numCache>
                <c:formatCode>0.00</c:formatCode>
                <c:ptCount val="25"/>
                <c:pt idx="0">
                  <c:v>11.78078397954836</c:v>
                </c:pt>
                <c:pt idx="1">
                  <c:v>0</c:v>
                </c:pt>
                <c:pt idx="2">
                  <c:v>29.157531380753138</c:v>
                </c:pt>
                <c:pt idx="3">
                  <c:v>57.794117647058826</c:v>
                </c:pt>
                <c:pt idx="4">
                  <c:v>44.113755078351716</c:v>
                </c:pt>
                <c:pt idx="5">
                  <c:v>0</c:v>
                </c:pt>
                <c:pt idx="6">
                  <c:v>139.19815668202764</c:v>
                </c:pt>
                <c:pt idx="7">
                  <c:v>12.65139116202946</c:v>
                </c:pt>
                <c:pt idx="8">
                  <c:v>19.211507553841209</c:v>
                </c:pt>
                <c:pt idx="9">
                  <c:v>19.198753462603879</c:v>
                </c:pt>
                <c:pt idx="10">
                  <c:v>38.047901459854018</c:v>
                </c:pt>
                <c:pt idx="11">
                  <c:v>22.154411764705884</c:v>
                </c:pt>
                <c:pt idx="12">
                  <c:v>31.397500000000001</c:v>
                </c:pt>
                <c:pt idx="13">
                  <c:v>53.195219123505979</c:v>
                </c:pt>
                <c:pt idx="14">
                  <c:v>18.764999041594788</c:v>
                </c:pt>
                <c:pt idx="15">
                  <c:v>31.048082117774175</c:v>
                </c:pt>
                <c:pt idx="16">
                  <c:v>41.477292965271594</c:v>
                </c:pt>
                <c:pt idx="17">
                  <c:v>132.42950476285472</c:v>
                </c:pt>
                <c:pt idx="18">
                  <c:v>28.825781249999999</c:v>
                </c:pt>
                <c:pt idx="19">
                  <c:v>0</c:v>
                </c:pt>
                <c:pt idx="20">
                  <c:v>0</c:v>
                </c:pt>
                <c:pt idx="21">
                  <c:v>34.734427386624319</c:v>
                </c:pt>
                <c:pt idx="22">
                  <c:v>97.745467224546729</c:v>
                </c:pt>
                <c:pt idx="23">
                  <c:v>0</c:v>
                </c:pt>
                <c:pt idx="24">
                  <c:v>15.731082946417366</c:v>
                </c:pt>
              </c:numCache>
            </c:numRef>
          </c:val>
        </c:ser>
        <c:dLbls>
          <c:showVal val="1"/>
        </c:dLbls>
        <c:axId val="79743232"/>
        <c:axId val="79749120"/>
      </c:barChart>
      <c:catAx>
        <c:axId val="7974323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9749120"/>
        <c:crosses val="autoZero"/>
        <c:auto val="1"/>
        <c:lblAlgn val="ctr"/>
        <c:lblOffset val="100"/>
        <c:tickLblSkip val="1"/>
        <c:tickMarkSkip val="1"/>
      </c:catAx>
      <c:valAx>
        <c:axId val="79749120"/>
        <c:scaling>
          <c:orientation val="minMax"/>
          <c:max val="40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9743232"/>
        <c:crosses val="autoZero"/>
        <c:crossBetween val="between"/>
      </c:valAx>
      <c:spPr>
        <a:solidFill>
          <a:srgbClr val="FFFFFF"/>
        </a:solidFill>
        <a:ln w="12700">
          <a:solidFill>
            <a:srgbClr val="000000"/>
          </a:solidFill>
          <a:prstDash val="solid"/>
        </a:ln>
      </c:spPr>
    </c:plotArea>
    <c:plotVisOnly val="1"/>
    <c:dispBlanksAs val="gap"/>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 Page &amp;P</c:oddFooter>
    </c:headerFooter>
    <c:pageMargins b="1" l="0.75000000000000011" r="0.75000000000000011" t="1" header="0.5" footer="0.5"/>
    <c:pageSetup firstPageNumber="26" orientation="landscape" useFirstPageNumber="1"/>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j)  Direct Circulation/FTE Student:  6(d)/3(a)</a:t>
            </a:r>
          </a:p>
        </c:rich>
      </c:tx>
      <c:layout>
        <c:manualLayout>
          <c:xMode val="edge"/>
          <c:yMode val="edge"/>
          <c:x val="0.28236316246741971"/>
          <c:y val="2.6431755965141981E-2"/>
        </c:manualLayout>
      </c:layout>
      <c:spPr>
        <a:noFill/>
        <a:ln w="25400">
          <a:noFill/>
        </a:ln>
      </c:spPr>
    </c:title>
    <c:plotArea>
      <c:layout>
        <c:manualLayout>
          <c:layoutTarget val="inner"/>
          <c:xMode val="edge"/>
          <c:yMode val="edge"/>
          <c:x val="6.1685490877497827E-2"/>
          <c:y val="0.15565367401694719"/>
          <c:w val="0.92615117289313653"/>
          <c:h val="0.74449445968483252"/>
        </c:manualLayout>
      </c:layout>
      <c:barChart>
        <c:barDir val="col"/>
        <c:grouping val="clustered"/>
        <c:varyColors val="1"/>
        <c:ser>
          <c:idx val="0"/>
          <c:order val="0"/>
          <c:tx>
            <c:strRef>
              <c:f>'Revised CPSLD Stats 2005-2006'!$DK$1</c:f>
              <c:strCache>
                <c:ptCount val="1"/>
                <c:pt idx="0">
                  <c:v>j)  Direct Circulation/FTE Student:  6(d)/3(a)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2005-2006'!$DK$4:$DK$28</c:f>
              <c:numCache>
                <c:formatCode>0.00</c:formatCode>
                <c:ptCount val="25"/>
                <c:pt idx="0">
                  <c:v>4.0308904985087342</c:v>
                </c:pt>
                <c:pt idx="1">
                  <c:v>0</c:v>
                </c:pt>
                <c:pt idx="2">
                  <c:v>20.230334728033473</c:v>
                </c:pt>
                <c:pt idx="3">
                  <c:v>11.415100060642814</c:v>
                </c:pt>
                <c:pt idx="4">
                  <c:v>18.818920487521765</c:v>
                </c:pt>
                <c:pt idx="5">
                  <c:v>0</c:v>
                </c:pt>
                <c:pt idx="6">
                  <c:v>51.897081413210444</c:v>
                </c:pt>
                <c:pt idx="7">
                  <c:v>3.5511456628477904</c:v>
                </c:pt>
                <c:pt idx="8">
                  <c:v>8.8244937319189969</c:v>
                </c:pt>
                <c:pt idx="9">
                  <c:v>14.956024930747922</c:v>
                </c:pt>
                <c:pt idx="10">
                  <c:v>25.796836982968369</c:v>
                </c:pt>
                <c:pt idx="11">
                  <c:v>6.6415441176470589</c:v>
                </c:pt>
                <c:pt idx="12">
                  <c:v>4.8131250000000003</c:v>
                </c:pt>
                <c:pt idx="13">
                  <c:v>16.600265604249667</c:v>
                </c:pt>
                <c:pt idx="14">
                  <c:v>5.1272762123825952</c:v>
                </c:pt>
                <c:pt idx="15">
                  <c:v>4.5645596974608322</c:v>
                </c:pt>
                <c:pt idx="16">
                  <c:v>9.1251113089937661</c:v>
                </c:pt>
                <c:pt idx="17">
                  <c:v>30.826941299685799</c:v>
                </c:pt>
                <c:pt idx="18">
                  <c:v>20.451450892857142</c:v>
                </c:pt>
                <c:pt idx="19">
                  <c:v>0</c:v>
                </c:pt>
                <c:pt idx="20">
                  <c:v>0</c:v>
                </c:pt>
                <c:pt idx="21">
                  <c:v>26.577377801305804</c:v>
                </c:pt>
                <c:pt idx="22">
                  <c:v>20.923291492329149</c:v>
                </c:pt>
                <c:pt idx="23">
                  <c:v>0</c:v>
                </c:pt>
                <c:pt idx="24">
                  <c:v>17.818546869117831</c:v>
                </c:pt>
              </c:numCache>
            </c:numRef>
          </c:val>
        </c:ser>
        <c:dLbls>
          <c:showVal val="1"/>
        </c:dLbls>
        <c:axId val="80448128"/>
        <c:axId val="80449920"/>
      </c:barChart>
      <c:catAx>
        <c:axId val="8044812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0449920"/>
        <c:crosses val="autoZero"/>
        <c:auto val="1"/>
        <c:lblAlgn val="ctr"/>
        <c:lblOffset val="100"/>
        <c:tickLblSkip val="1"/>
        <c:tickMarkSkip val="1"/>
      </c:catAx>
      <c:valAx>
        <c:axId val="8044992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044812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5" orientation="landscape" useFirstPageNumber="1"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k)  Direct Circulation/Total Volumes:  6(d)/5(f)</a:t>
            </a:r>
          </a:p>
        </c:rich>
      </c:tx>
      <c:layout>
        <c:manualLayout>
          <c:xMode val="edge"/>
          <c:yMode val="edge"/>
          <c:x val="0.27043489743329546"/>
          <c:y val="2.6431755965141981E-2"/>
        </c:manualLayout>
      </c:layout>
      <c:spPr>
        <a:noFill/>
        <a:ln w="25400">
          <a:noFill/>
        </a:ln>
      </c:spPr>
    </c:title>
    <c:plotArea>
      <c:layout>
        <c:manualLayout>
          <c:layoutTarget val="inner"/>
          <c:xMode val="edge"/>
          <c:yMode val="edge"/>
          <c:x val="5.3913066369338646E-2"/>
          <c:y val="0.15565367401694719"/>
          <c:w val="0.93391344001080168"/>
          <c:h val="0.74449445968483252"/>
        </c:manualLayout>
      </c:layout>
      <c:barChart>
        <c:barDir val="col"/>
        <c:grouping val="clustered"/>
        <c:varyColors val="1"/>
        <c:ser>
          <c:idx val="0"/>
          <c:order val="0"/>
          <c:tx>
            <c:strRef>
              <c:f>'Revised CPSLD Stats 2005-2006'!$DL$1</c:f>
              <c:strCache>
                <c:ptCount val="1"/>
                <c:pt idx="0">
                  <c:v>k)  Direct Circulation/Total Volumes:  6(d)/5(f)</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2005-2006'!$DL$4:$DL$28</c:f>
              <c:numCache>
                <c:formatCode>0.00</c:formatCode>
                <c:ptCount val="25"/>
                <c:pt idx="0">
                  <c:v>0.3421580860413389</c:v>
                </c:pt>
                <c:pt idx="1">
                  <c:v>0.69787814865367914</c:v>
                </c:pt>
                <c:pt idx="2">
                  <c:v>0.69382879036829226</c:v>
                </c:pt>
                <c:pt idx="3">
                  <c:v>0.19751318171086801</c:v>
                </c:pt>
                <c:pt idx="4">
                  <c:v>0.42659983159667403</c:v>
                </c:pt>
                <c:pt idx="5">
                  <c:v>1.3314413193267818</c:v>
                </c:pt>
                <c:pt idx="6">
                  <c:v>0.37282879781058953</c:v>
                </c:pt>
                <c:pt idx="7">
                  <c:v>0.28069210866752908</c:v>
                </c:pt>
                <c:pt idx="8">
                  <c:v>0.45933374604714977</c:v>
                </c:pt>
                <c:pt idx="9">
                  <c:v>0.7790102081304332</c:v>
                </c:pt>
                <c:pt idx="10">
                  <c:v>0.67800945632146692</c:v>
                </c:pt>
                <c:pt idx="11">
                  <c:v>0.29978426817125786</c:v>
                </c:pt>
                <c:pt idx="12">
                  <c:v>0.1532964407994267</c:v>
                </c:pt>
                <c:pt idx="13">
                  <c:v>0.31206311164369882</c:v>
                </c:pt>
                <c:pt idx="14">
                  <c:v>0.27323615636842802</c:v>
                </c:pt>
                <c:pt idx="15">
                  <c:v>0.14701583434835566</c:v>
                </c:pt>
                <c:pt idx="16">
                  <c:v>0.22000257626827541</c:v>
                </c:pt>
                <c:pt idx="17">
                  <c:v>0.23278000891786527</c:v>
                </c:pt>
                <c:pt idx="18">
                  <c:v>0.70948470452495171</c:v>
                </c:pt>
                <c:pt idx="19">
                  <c:v>0.66784532118719864</c:v>
                </c:pt>
                <c:pt idx="20">
                  <c:v>0.30038585888666453</c:v>
                </c:pt>
                <c:pt idx="21">
                  <c:v>0.76515952042267832</c:v>
                </c:pt>
                <c:pt idx="22">
                  <c:v>0.2140589439739739</c:v>
                </c:pt>
                <c:pt idx="23">
                  <c:v>0.11306850496722724</c:v>
                </c:pt>
                <c:pt idx="24">
                  <c:v>1.1326967717232632</c:v>
                </c:pt>
              </c:numCache>
            </c:numRef>
          </c:val>
        </c:ser>
        <c:dLbls>
          <c:showVal val="1"/>
        </c:dLbls>
        <c:axId val="86468480"/>
        <c:axId val="86470016"/>
      </c:barChart>
      <c:catAx>
        <c:axId val="8646848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470016"/>
        <c:crosses val="autoZero"/>
        <c:auto val="1"/>
        <c:lblAlgn val="ctr"/>
        <c:lblOffset val="100"/>
        <c:tickLblSkip val="1"/>
        <c:tickMarkSkip val="1"/>
      </c:catAx>
      <c:valAx>
        <c:axId val="8647001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46848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6" orientation="landscape" useFirstPageNumber="1" horizontalDpi="1200" verticalDpi="120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l)  Total Library Budget/Circulation:  7(l)/6(d)</a:t>
            </a:r>
          </a:p>
        </c:rich>
      </c:tx>
      <c:layout>
        <c:manualLayout>
          <c:xMode val="edge"/>
          <c:yMode val="edge"/>
          <c:x val="0.2771503040834058"/>
          <c:y val="2.6548710806010914E-2"/>
        </c:manualLayout>
      </c:layout>
      <c:spPr>
        <a:noFill/>
        <a:ln w="25400">
          <a:noFill/>
        </a:ln>
      </c:spPr>
    </c:title>
    <c:plotArea>
      <c:layout>
        <c:manualLayout>
          <c:layoutTarget val="inner"/>
          <c:xMode val="edge"/>
          <c:yMode val="edge"/>
          <c:x val="6.9504778453518698E-2"/>
          <c:y val="0.15634240807984204"/>
          <c:w val="0.91833188531711551"/>
          <c:h val="0.74336390256830553"/>
        </c:manualLayout>
      </c:layout>
      <c:barChart>
        <c:barDir val="col"/>
        <c:grouping val="clustered"/>
        <c:varyColors val="1"/>
        <c:ser>
          <c:idx val="0"/>
          <c:order val="0"/>
          <c:tx>
            <c:strRef>
              <c:f>'Revised CPSLD Stats 2005-2006'!$DM$1</c:f>
              <c:strCache>
                <c:ptCount val="1"/>
                <c:pt idx="0">
                  <c:v>l)  Total Library Budget/Circulation:  7(l)/6(d)</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2005-2006'!$DM$4:$DM$28</c:f>
              <c:numCache>
                <c:formatCode>0.00</c:formatCode>
                <c:ptCount val="25"/>
                <c:pt idx="0">
                  <c:v>36.735201627820942</c:v>
                </c:pt>
                <c:pt idx="1">
                  <c:v>23.155382098787385</c:v>
                </c:pt>
                <c:pt idx="2">
                  <c:v>12.601834520842598</c:v>
                </c:pt>
                <c:pt idx="3">
                  <c:v>25.109782984035913</c:v>
                </c:pt>
                <c:pt idx="4">
                  <c:v>11.159352351580571</c:v>
                </c:pt>
                <c:pt idx="5">
                  <c:v>10.950815499798511</c:v>
                </c:pt>
                <c:pt idx="6">
                  <c:v>10.464066893591831</c:v>
                </c:pt>
                <c:pt idx="7">
                  <c:v>57.560663670929827</c:v>
                </c:pt>
                <c:pt idx="8">
                  <c:v>43.150657487342002</c:v>
                </c:pt>
                <c:pt idx="9">
                  <c:v>24.628122612460352</c:v>
                </c:pt>
                <c:pt idx="10">
                  <c:v>15.917148078283423</c:v>
                </c:pt>
                <c:pt idx="11">
                  <c:v>54.082110895839101</c:v>
                </c:pt>
                <c:pt idx="12">
                  <c:v>62.121802363329437</c:v>
                </c:pt>
                <c:pt idx="13">
                  <c:v>23.51624</c:v>
                </c:pt>
                <c:pt idx="14">
                  <c:v>115.25944895136267</c:v>
                </c:pt>
                <c:pt idx="15">
                  <c:v>152.2254704698781</c:v>
                </c:pt>
                <c:pt idx="16">
                  <c:v>32.414979263234933</c:v>
                </c:pt>
                <c:pt idx="17">
                  <c:v>30.049618919579171</c:v>
                </c:pt>
                <c:pt idx="18">
                  <c:v>14.737995579688395</c:v>
                </c:pt>
                <c:pt idx="19">
                  <c:v>9.38430262658337</c:v>
                </c:pt>
                <c:pt idx="20">
                  <c:v>10.880398220063366</c:v>
                </c:pt>
                <c:pt idx="21">
                  <c:v>15.562172175229394</c:v>
                </c:pt>
                <c:pt idx="22">
                  <c:v>50.19229102786295</c:v>
                </c:pt>
                <c:pt idx="23">
                  <c:v>26.865427675772505</c:v>
                </c:pt>
                <c:pt idx="24">
                  <c:v>16.870149159131245</c:v>
                </c:pt>
              </c:numCache>
            </c:numRef>
          </c:val>
        </c:ser>
        <c:dLbls>
          <c:showVal val="1"/>
        </c:dLbls>
        <c:axId val="86615168"/>
        <c:axId val="86616704"/>
      </c:barChart>
      <c:catAx>
        <c:axId val="8661516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616704"/>
        <c:crosses val="autoZero"/>
        <c:auto val="1"/>
        <c:lblAlgn val="ctr"/>
        <c:lblOffset val="100"/>
        <c:tickLblSkip val="1"/>
        <c:tickMarkSkip val="1"/>
      </c:catAx>
      <c:valAx>
        <c:axId val="8661670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61516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7" orientation="landscape" useFirstPageNumber="1" horizontalDpi="12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m)  Reference Transactions/FTE Student:  6(a)/3(a)</a:t>
            </a:r>
          </a:p>
        </c:rich>
      </c:tx>
      <c:layout>
        <c:manualLayout>
          <c:xMode val="edge"/>
          <c:yMode val="edge"/>
          <c:x val="0.24347836424862615"/>
          <c:y val="2.6509591964855229E-2"/>
        </c:manualLayout>
      </c:layout>
      <c:spPr>
        <a:noFill/>
        <a:ln w="25400">
          <a:noFill/>
        </a:ln>
      </c:spPr>
    </c:title>
    <c:plotArea>
      <c:layout>
        <c:manualLayout>
          <c:layoutTarget val="inner"/>
          <c:xMode val="edge"/>
          <c:yMode val="edge"/>
          <c:x val="6.1739156648758765E-2"/>
          <c:y val="0.15611204157081418"/>
          <c:w val="0.9260873497313814"/>
          <c:h val="0.74374133012510535"/>
        </c:manualLayout>
      </c:layout>
      <c:barChart>
        <c:barDir val="col"/>
        <c:grouping val="clustered"/>
        <c:varyColors val="1"/>
        <c:ser>
          <c:idx val="0"/>
          <c:order val="0"/>
          <c:tx>
            <c:strRef>
              <c:f>'Revised CPSLD Stats 2005-2006'!$DN$1</c:f>
              <c:strCache>
                <c:ptCount val="1"/>
                <c:pt idx="0">
                  <c:v>m)  Reference Transactions/FTE Student:  6(a)/3(a)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2005-2006'!$DN$4:$DN$28</c:f>
              <c:numCache>
                <c:formatCode>0.00</c:formatCode>
                <c:ptCount val="25"/>
                <c:pt idx="0">
                  <c:v>0.77833404345973578</c:v>
                </c:pt>
                <c:pt idx="1">
                  <c:v>0</c:v>
                </c:pt>
                <c:pt idx="2">
                  <c:v>2.5510460251046023</c:v>
                </c:pt>
                <c:pt idx="3">
                  <c:v>5.5952092177077013</c:v>
                </c:pt>
                <c:pt idx="4">
                  <c:v>10.954149738827626</c:v>
                </c:pt>
                <c:pt idx="5">
                  <c:v>0</c:v>
                </c:pt>
                <c:pt idx="6">
                  <c:v>2.6459293394777266</c:v>
                </c:pt>
                <c:pt idx="7">
                  <c:v>2.2266775777414076</c:v>
                </c:pt>
                <c:pt idx="8">
                  <c:v>4.0046073074038357</c:v>
                </c:pt>
                <c:pt idx="9">
                  <c:v>2.8756925207756234</c:v>
                </c:pt>
                <c:pt idx="10">
                  <c:v>4.872566909975669</c:v>
                </c:pt>
                <c:pt idx="11">
                  <c:v>1.4056372549019607</c:v>
                </c:pt>
                <c:pt idx="12">
                  <c:v>4.6875</c:v>
                </c:pt>
                <c:pt idx="13">
                  <c:v>0</c:v>
                </c:pt>
                <c:pt idx="14">
                  <c:v>2.4397163120567376</c:v>
                </c:pt>
                <c:pt idx="15">
                  <c:v>1.568341437061048</c:v>
                </c:pt>
                <c:pt idx="16">
                  <c:v>2.8940338379341051</c:v>
                </c:pt>
                <c:pt idx="17">
                  <c:v>3.1676724352900103</c:v>
                </c:pt>
                <c:pt idx="18">
                  <c:v>2.4681919642857144</c:v>
                </c:pt>
                <c:pt idx="19">
                  <c:v>0</c:v>
                </c:pt>
                <c:pt idx="20">
                  <c:v>0</c:v>
                </c:pt>
                <c:pt idx="21">
                  <c:v>2.1187577201341097</c:v>
                </c:pt>
                <c:pt idx="22">
                  <c:v>2.4982566248256624</c:v>
                </c:pt>
                <c:pt idx="23">
                  <c:v>0</c:v>
                </c:pt>
                <c:pt idx="24">
                  <c:v>4.5605471200903498</c:v>
                </c:pt>
              </c:numCache>
            </c:numRef>
          </c:val>
        </c:ser>
        <c:dLbls>
          <c:showVal val="1"/>
        </c:dLbls>
        <c:axId val="86651264"/>
        <c:axId val="86652800"/>
      </c:barChart>
      <c:catAx>
        <c:axId val="8665126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652800"/>
        <c:crosses val="autoZero"/>
        <c:auto val="1"/>
        <c:lblAlgn val="ctr"/>
        <c:lblOffset val="100"/>
        <c:tickLblSkip val="1"/>
        <c:tickMarkSkip val="1"/>
      </c:catAx>
      <c:valAx>
        <c:axId val="8665280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6512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8" orientation="landscape" useFirstPageNumber="1" horizontalDpi="1200"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n)  Number of Students Instructed/FTE Students:  6(b)/3(a)</a:t>
            </a:r>
          </a:p>
        </c:rich>
      </c:tx>
      <c:layout>
        <c:manualLayout>
          <c:xMode val="edge"/>
          <c:yMode val="edge"/>
          <c:x val="0.207465453648422"/>
          <c:y val="2.6548710806010914E-2"/>
        </c:manualLayout>
      </c:layout>
      <c:spPr>
        <a:noFill/>
        <a:ln w="25400">
          <a:noFill/>
        </a:ln>
      </c:spPr>
    </c:title>
    <c:plotArea>
      <c:layout>
        <c:manualLayout>
          <c:layoutTarget val="inner"/>
          <c:xMode val="edge"/>
          <c:yMode val="edge"/>
          <c:x val="5.3819490067791471E-2"/>
          <c:y val="0.15634240807984204"/>
          <c:w val="0.93402856956360669"/>
          <c:h val="0.77728725526487519"/>
        </c:manualLayout>
      </c:layout>
      <c:barChart>
        <c:barDir val="col"/>
        <c:grouping val="clustered"/>
        <c:varyColors val="1"/>
        <c:ser>
          <c:idx val="0"/>
          <c:order val="0"/>
          <c:tx>
            <c:strRef>
              <c:f>'Revised CPSLD Stats 2005-2006'!$DO$1</c:f>
              <c:strCache>
                <c:ptCount val="1"/>
                <c:pt idx="0">
                  <c:v>n)  Number of Students Instructed/FTE Students:  6(b)/3(a)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2005-2006'!$DO$4:$DO$28</c:f>
              <c:numCache>
                <c:formatCode>0.00</c:formatCode>
                <c:ptCount val="25"/>
                <c:pt idx="0">
                  <c:v>0.27561780997017471</c:v>
                </c:pt>
                <c:pt idx="1">
                  <c:v>0</c:v>
                </c:pt>
                <c:pt idx="2">
                  <c:v>0.97384937238493718</c:v>
                </c:pt>
                <c:pt idx="3">
                  <c:v>0.65827774408732564</c:v>
                </c:pt>
                <c:pt idx="4">
                  <c:v>0.69704004643064421</c:v>
                </c:pt>
                <c:pt idx="5">
                  <c:v>0</c:v>
                </c:pt>
                <c:pt idx="6">
                  <c:v>0.23118279569892472</c:v>
                </c:pt>
                <c:pt idx="7">
                  <c:v>0.17389525368248773</c:v>
                </c:pt>
                <c:pt idx="8">
                  <c:v>0.8471016822029358</c:v>
                </c:pt>
                <c:pt idx="9">
                  <c:v>0.89369806094182824</c:v>
                </c:pt>
                <c:pt idx="10">
                  <c:v>0.54896593673965932</c:v>
                </c:pt>
                <c:pt idx="11">
                  <c:v>0.53860294117647056</c:v>
                </c:pt>
                <c:pt idx="12">
                  <c:v>0.26874999999999999</c:v>
                </c:pt>
                <c:pt idx="13">
                  <c:v>0.53120849933598935</c:v>
                </c:pt>
                <c:pt idx="14">
                  <c:v>0.61759631972397933</c:v>
                </c:pt>
                <c:pt idx="15">
                  <c:v>1.0361966504592113</c:v>
                </c:pt>
                <c:pt idx="16">
                  <c:v>0.70258236865538737</c:v>
                </c:pt>
                <c:pt idx="17">
                  <c:v>0.90065333399830427</c:v>
                </c:pt>
                <c:pt idx="18">
                  <c:v>0.57499999999999996</c:v>
                </c:pt>
                <c:pt idx="19">
                  <c:v>0</c:v>
                </c:pt>
                <c:pt idx="20">
                  <c:v>0</c:v>
                </c:pt>
                <c:pt idx="21">
                  <c:v>0.91759308275983764</c:v>
                </c:pt>
                <c:pt idx="22">
                  <c:v>0.87482566248256621</c:v>
                </c:pt>
                <c:pt idx="23">
                  <c:v>0</c:v>
                </c:pt>
                <c:pt idx="24">
                  <c:v>0.52829715146191492</c:v>
                </c:pt>
              </c:numCache>
            </c:numRef>
          </c:val>
        </c:ser>
        <c:dLbls>
          <c:showVal val="1"/>
        </c:dLbls>
        <c:axId val="86719872"/>
        <c:axId val="86733952"/>
      </c:barChart>
      <c:catAx>
        <c:axId val="8671987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733952"/>
        <c:crosses val="autoZero"/>
        <c:auto val="1"/>
        <c:lblAlgn val="ctr"/>
        <c:lblOffset val="100"/>
        <c:tickLblSkip val="1"/>
        <c:tickMarkSkip val="1"/>
      </c:catAx>
      <c:valAx>
        <c:axId val="8673395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71987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9" orientation="landscape" useFirstPageNumber="1" horizontalDpi="1200" verticalDpi="120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175" b="1" i="1" u="none" strike="noStrike" baseline="0">
                <a:solidFill>
                  <a:srgbClr val="000000"/>
                </a:solidFill>
                <a:latin typeface="Arial Black"/>
                <a:ea typeface="Arial Black"/>
                <a:cs typeface="Arial Black"/>
              </a:defRPr>
            </a:pPr>
            <a:r>
              <a:t>o) Total Library Area/FTE Students: 9(e) total /3(a)</a:t>
            </a:r>
          </a:p>
        </c:rich>
      </c:tx>
      <c:layout>
        <c:manualLayout>
          <c:xMode val="edge"/>
          <c:yMode val="edge"/>
          <c:x val="0.25194228634850174"/>
          <c:y val="1.9575856443719414E-2"/>
        </c:manualLayout>
      </c:layout>
      <c:spPr>
        <a:noFill/>
        <a:ln w="25400">
          <a:noFill/>
        </a:ln>
      </c:spPr>
    </c:title>
    <c:plotArea>
      <c:layout>
        <c:manualLayout>
          <c:layoutTarget val="inner"/>
          <c:xMode val="edge"/>
          <c:yMode val="edge"/>
          <c:x val="7.5471698113207544E-2"/>
          <c:y val="0.14029363784665583"/>
          <c:w val="0.91342952275249722"/>
          <c:h val="0.75530179445350754"/>
        </c:manualLayout>
      </c:layout>
      <c:barChart>
        <c:barDir val="col"/>
        <c:grouping val="clustered"/>
        <c:ser>
          <c:idx val="1"/>
          <c:order val="0"/>
          <c:spPr>
            <a:solidFill>
              <a:srgbClr val="993366"/>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2005-2006'!$B$5:$B$29</c:f>
              <c:numCache>
                <c:formatCode>0.00</c:formatCode>
                <c:ptCount val="25"/>
                <c:pt idx="0">
                  <c:v>11.78078397954836</c:v>
                </c:pt>
                <c:pt idx="1">
                  <c:v>0</c:v>
                </c:pt>
                <c:pt idx="2">
                  <c:v>29.157531380753138</c:v>
                </c:pt>
                <c:pt idx="3">
                  <c:v>57.794117647058826</c:v>
                </c:pt>
                <c:pt idx="4">
                  <c:v>44.113755078351716</c:v>
                </c:pt>
                <c:pt idx="5">
                  <c:v>0</c:v>
                </c:pt>
                <c:pt idx="6">
                  <c:v>139.19815668202764</c:v>
                </c:pt>
                <c:pt idx="7">
                  <c:v>12.65139116202946</c:v>
                </c:pt>
                <c:pt idx="8">
                  <c:v>19.211507553841209</c:v>
                </c:pt>
                <c:pt idx="9">
                  <c:v>19.198753462603879</c:v>
                </c:pt>
                <c:pt idx="10">
                  <c:v>38.047901459854018</c:v>
                </c:pt>
                <c:pt idx="11">
                  <c:v>22.154411764705884</c:v>
                </c:pt>
                <c:pt idx="12">
                  <c:v>31.397500000000001</c:v>
                </c:pt>
                <c:pt idx="13">
                  <c:v>53.195219123505979</c:v>
                </c:pt>
                <c:pt idx="14">
                  <c:v>18.764999041594788</c:v>
                </c:pt>
                <c:pt idx="15">
                  <c:v>31.048082117774175</c:v>
                </c:pt>
                <c:pt idx="16">
                  <c:v>41.477292965271594</c:v>
                </c:pt>
                <c:pt idx="17">
                  <c:v>132.42950476285472</c:v>
                </c:pt>
                <c:pt idx="18">
                  <c:v>28.825781249999999</c:v>
                </c:pt>
                <c:pt idx="19">
                  <c:v>0</c:v>
                </c:pt>
                <c:pt idx="20">
                  <c:v>0</c:v>
                </c:pt>
                <c:pt idx="21">
                  <c:v>34.734427386624319</c:v>
                </c:pt>
                <c:pt idx="22">
                  <c:v>97.745467224546729</c:v>
                </c:pt>
                <c:pt idx="23">
                  <c:v>0</c:v>
                </c:pt>
                <c:pt idx="24">
                  <c:v>15.731082946417366</c:v>
                </c:pt>
              </c:numCache>
            </c:numRef>
          </c:val>
        </c:ser>
        <c:ser>
          <c:idx val="2"/>
          <c:order val="1"/>
          <c:spPr>
            <a:solidFill>
              <a:srgbClr val="FFFF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2005-2006'!$C$5:$C$29</c:f>
              <c:numCache>
                <c:formatCode>0.00</c:formatCode>
                <c:ptCount val="25"/>
                <c:pt idx="0">
                  <c:v>5.2087771623348954E-2</c:v>
                </c:pt>
                <c:pt idx="1">
                  <c:v>0</c:v>
                </c:pt>
                <c:pt idx="2">
                  <c:v>9.2050209205020925E-2</c:v>
                </c:pt>
                <c:pt idx="3">
                  <c:v>0.13644633110976348</c:v>
                </c:pt>
                <c:pt idx="4">
                  <c:v>7.8351712130005802E-2</c:v>
                </c:pt>
                <c:pt idx="5">
                  <c:v>0</c:v>
                </c:pt>
                <c:pt idx="6">
                  <c:v>0.12903225806451613</c:v>
                </c:pt>
                <c:pt idx="7">
                  <c:v>7.896890343698855E-2</c:v>
                </c:pt>
                <c:pt idx="8">
                  <c:v>8.711025393764063E-2</c:v>
                </c:pt>
                <c:pt idx="9">
                  <c:v>0.10768698060941828</c:v>
                </c:pt>
                <c:pt idx="10">
                  <c:v>0.1330596107055961</c:v>
                </c:pt>
                <c:pt idx="11">
                  <c:v>0.18198529411764705</c:v>
                </c:pt>
                <c:pt idx="12">
                  <c:v>0.125</c:v>
                </c:pt>
                <c:pt idx="13">
                  <c:v>0.16533864541832669</c:v>
                </c:pt>
                <c:pt idx="14">
                  <c:v>9.8524055970864485E-2</c:v>
                </c:pt>
                <c:pt idx="15">
                  <c:v>9.3462992976769313E-2</c:v>
                </c:pt>
                <c:pt idx="16">
                  <c:v>0.18922528940338379</c:v>
                </c:pt>
                <c:pt idx="17">
                  <c:v>0.32237793626253053</c:v>
                </c:pt>
                <c:pt idx="18">
                  <c:v>0.1015625</c:v>
                </c:pt>
                <c:pt idx="19">
                  <c:v>0</c:v>
                </c:pt>
                <c:pt idx="20">
                  <c:v>0</c:v>
                </c:pt>
                <c:pt idx="21">
                  <c:v>0.14928533615669667</c:v>
                </c:pt>
                <c:pt idx="22">
                  <c:v>0.35355648535564854</c:v>
                </c:pt>
                <c:pt idx="23">
                  <c:v>0</c:v>
                </c:pt>
                <c:pt idx="24">
                  <c:v>9.4491153218722548E-2</c:v>
                </c:pt>
              </c:numCache>
            </c:numRef>
          </c:val>
        </c:ser>
        <c:ser>
          <c:idx val="3"/>
          <c:order val="2"/>
          <c:spPr>
            <a:solidFill>
              <a:srgbClr val="CCFF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2005-2006'!$D$5:$D$29</c:f>
              <c:numCache>
                <c:formatCode>0.00</c:formatCode>
                <c:ptCount val="25"/>
                <c:pt idx="0">
                  <c:v>37.942586280357901</c:v>
                </c:pt>
                <c:pt idx="1">
                  <c:v>0</c:v>
                </c:pt>
                <c:pt idx="2">
                  <c:v>55.821757322175735</c:v>
                </c:pt>
                <c:pt idx="3">
                  <c:v>50.731049120679202</c:v>
                </c:pt>
                <c:pt idx="4">
                  <c:v>27.135229251305862</c:v>
                </c:pt>
                <c:pt idx="5">
                  <c:v>0</c:v>
                </c:pt>
                <c:pt idx="6">
                  <c:v>96.519201228878643</c:v>
                </c:pt>
                <c:pt idx="7">
                  <c:v>44.166121112929623</c:v>
                </c:pt>
                <c:pt idx="8">
                  <c:v>84.135111968284576</c:v>
                </c:pt>
                <c:pt idx="9">
                  <c:v>40.162915512465375</c:v>
                </c:pt>
                <c:pt idx="10">
                  <c:v>141.17320559610707</c:v>
                </c:pt>
                <c:pt idx="11">
                  <c:v>56.689950980392155</c:v>
                </c:pt>
                <c:pt idx="12">
                  <c:v>72.143124999999998</c:v>
                </c:pt>
                <c:pt idx="13">
                  <c:v>50.132802124834001</c:v>
                </c:pt>
                <c:pt idx="14">
                  <c:v>289.14241901475947</c:v>
                </c:pt>
                <c:pt idx="15">
                  <c:v>183.76715289032956</c:v>
                </c:pt>
                <c:pt idx="16">
                  <c:v>43.41585040071238</c:v>
                </c:pt>
                <c:pt idx="17">
                  <c:v>435.40372051269264</c:v>
                </c:pt>
                <c:pt idx="18">
                  <c:v>118.02020089285715</c:v>
                </c:pt>
                <c:pt idx="19">
                  <c:v>0</c:v>
                </c:pt>
                <c:pt idx="20">
                  <c:v>0</c:v>
                </c:pt>
                <c:pt idx="21">
                  <c:v>159.66807834833244</c:v>
                </c:pt>
                <c:pt idx="22">
                  <c:v>560.63702928870293</c:v>
                </c:pt>
                <c:pt idx="23">
                  <c:v>0</c:v>
                </c:pt>
                <c:pt idx="24">
                  <c:v>34.053043041786928</c:v>
                </c:pt>
              </c:numCache>
            </c:numRef>
          </c:val>
        </c:ser>
        <c:ser>
          <c:idx val="4"/>
          <c:order val="3"/>
          <c:spPr>
            <a:solidFill>
              <a:srgbClr val="660066"/>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2005-2006'!$E$5:$E$29</c:f>
              <c:numCache>
                <c:formatCode>0.00</c:formatCode>
                <c:ptCount val="25"/>
                <c:pt idx="0">
                  <c:v>148.07557520238603</c:v>
                </c:pt>
                <c:pt idx="1">
                  <c:v>0</c:v>
                </c:pt>
                <c:pt idx="2">
                  <c:v>254.93933054393307</c:v>
                </c:pt>
                <c:pt idx="3">
                  <c:v>286.63068526379624</c:v>
                </c:pt>
                <c:pt idx="4">
                  <c:v>210.00696459663376</c:v>
                </c:pt>
                <c:pt idx="5">
                  <c:v>0</c:v>
                </c:pt>
                <c:pt idx="6">
                  <c:v>543.05453149001539</c:v>
                </c:pt>
                <c:pt idx="7">
                  <c:v>204.40630114566284</c:v>
                </c:pt>
                <c:pt idx="8">
                  <c:v>380.78270652523304</c:v>
                </c:pt>
                <c:pt idx="9">
                  <c:v>368.3388157894737</c:v>
                </c:pt>
                <c:pt idx="10">
                  <c:v>410.61207420924575</c:v>
                </c:pt>
                <c:pt idx="11">
                  <c:v>359.18872549019608</c:v>
                </c:pt>
                <c:pt idx="12">
                  <c:v>299</c:v>
                </c:pt>
                <c:pt idx="13">
                  <c:v>390.37583001328022</c:v>
                </c:pt>
                <c:pt idx="14">
                  <c:v>590.96703086064792</c:v>
                </c:pt>
                <c:pt idx="15">
                  <c:v>694.84224743381958</c:v>
                </c:pt>
                <c:pt idx="16">
                  <c:v>295.79029385574353</c:v>
                </c:pt>
                <c:pt idx="17">
                  <c:v>926.33783851179487</c:v>
                </c:pt>
                <c:pt idx="18">
                  <c:v>301.41339285714287</c:v>
                </c:pt>
                <c:pt idx="19">
                  <c:v>0</c:v>
                </c:pt>
                <c:pt idx="20">
                  <c:v>0</c:v>
                </c:pt>
                <c:pt idx="21">
                  <c:v>413.60172931004058</c:v>
                </c:pt>
                <c:pt idx="22">
                  <c:v>1050.1879358437936</c:v>
                </c:pt>
                <c:pt idx="23">
                  <c:v>0</c:v>
                </c:pt>
                <c:pt idx="24">
                  <c:v>300.60154348098888</c:v>
                </c:pt>
              </c:numCache>
            </c:numRef>
          </c:val>
        </c:ser>
        <c:ser>
          <c:idx val="5"/>
          <c:order val="4"/>
          <c:spPr>
            <a:solidFill>
              <a:srgbClr val="FF808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2005-2006'!$F$5:$F$29</c:f>
              <c:numCache>
                <c:formatCode>0%</c:formatCode>
                <c:ptCount val="25"/>
                <c:pt idx="0">
                  <c:v>0.25623798002134329</c:v>
                </c:pt>
                <c:pt idx="1">
                  <c:v>0.17899032868644443</c:v>
                </c:pt>
                <c:pt idx="2">
                  <c:v>0.21896094730881907</c:v>
                </c:pt>
                <c:pt idx="3">
                  <c:v>0.17699099129595858</c:v>
                </c:pt>
                <c:pt idx="4">
                  <c:v>0.1292110921341359</c:v>
                </c:pt>
                <c:pt idx="5">
                  <c:v>0.18155407499225287</c:v>
                </c:pt>
                <c:pt idx="6">
                  <c:v>0.17773390264151265</c:v>
                </c:pt>
                <c:pt idx="7">
                  <c:v>0.21607025255770473</c:v>
                </c:pt>
                <c:pt idx="8">
                  <c:v>0.22095308039602177</c:v>
                </c:pt>
                <c:pt idx="9">
                  <c:v>0.10903796665139071</c:v>
                </c:pt>
                <c:pt idx="10">
                  <c:v>0.34381162772180424</c:v>
                </c:pt>
                <c:pt idx="11">
                  <c:v>0.15782775726889983</c:v>
                </c:pt>
                <c:pt idx="12">
                  <c:v>0.24128135451505017</c:v>
                </c:pt>
                <c:pt idx="13">
                  <c:v>0.12842189057434353</c:v>
                </c:pt>
                <c:pt idx="14">
                  <c:v>0.48926996586200466</c:v>
                </c:pt>
                <c:pt idx="15">
                  <c:v>0.26447320031131599</c:v>
                </c:pt>
                <c:pt idx="16">
                  <c:v>0.14677915841919484</c:v>
                </c:pt>
                <c:pt idx="17">
                  <c:v>0.47002691934962854</c:v>
                </c:pt>
                <c:pt idx="18">
                  <c:v>0.39155592846796194</c:v>
                </c:pt>
                <c:pt idx="19">
                  <c:v>0.41815004078834417</c:v>
                </c:pt>
                <c:pt idx="20">
                  <c:v>0.42095918245421232</c:v>
                </c:pt>
                <c:pt idx="21">
                  <c:v>0.38604306276641176</c:v>
                </c:pt>
                <c:pt idx="22">
                  <c:v>0.53384447692997772</c:v>
                </c:pt>
                <c:pt idx="23">
                  <c:v>0.46925026522056468</c:v>
                </c:pt>
                <c:pt idx="24">
                  <c:v>0.11328299464949543</c:v>
                </c:pt>
              </c:numCache>
            </c:numRef>
          </c:val>
        </c:ser>
        <c:ser>
          <c:idx val="6"/>
          <c:order val="5"/>
          <c:spPr>
            <a:solidFill>
              <a:srgbClr val="0066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2005-2006'!$G$5:$G$29</c:f>
              <c:numCache>
                <c:formatCode>0%</c:formatCode>
                <c:ptCount val="25"/>
                <c:pt idx="0">
                  <c:v>5.3489826696500729E-2</c:v>
                </c:pt>
                <c:pt idx="1">
                  <c:v>3.9468480885813999E-2</c:v>
                </c:pt>
                <c:pt idx="2">
                  <c:v>5.964746719623177E-2</c:v>
                </c:pt>
                <c:pt idx="3">
                  <c:v>5.7452174317788485E-2</c:v>
                </c:pt>
                <c:pt idx="4">
                  <c:v>3.8320592965990684E-2</c:v>
                </c:pt>
                <c:pt idx="5">
                  <c:v>3.9045553145336226E-2</c:v>
                </c:pt>
                <c:pt idx="6">
                  <c:v>2.4046151866115462E-2</c:v>
                </c:pt>
                <c:pt idx="7">
                  <c:v>4.4118029741637289E-2</c:v>
                </c:pt>
                <c:pt idx="8">
                  <c:v>3.7259081361173604E-2</c:v>
                </c:pt>
                <c:pt idx="9">
                  <c:v>3.0992820295883714E-2</c:v>
                </c:pt>
                <c:pt idx="10">
                  <c:v>4.5420591552060324E-2</c:v>
                </c:pt>
                <c:pt idx="11">
                  <c:v>3.3666214030801986E-2</c:v>
                </c:pt>
                <c:pt idx="12">
                  <c:v>4.9276755852842809E-2</c:v>
                </c:pt>
                <c:pt idx="13">
                  <c:v>2.8916187281640263E-2</c:v>
                </c:pt>
                <c:pt idx="14">
                  <c:v>4.6706615959715543E-2</c:v>
                </c:pt>
                <c:pt idx="15">
                  <c:v>3.1779267318895965E-2</c:v>
                </c:pt>
                <c:pt idx="16">
                  <c:v>5.8883562004681304E-2</c:v>
                </c:pt>
                <c:pt idx="17">
                  <c:v>0.12514164961774524</c:v>
                </c:pt>
                <c:pt idx="18">
                  <c:v>8.9256568014384613E-2</c:v>
                </c:pt>
                <c:pt idx="19">
                  <c:v>4.7813207773397759E-2</c:v>
                </c:pt>
                <c:pt idx="20">
                  <c:v>0.11865557244541662</c:v>
                </c:pt>
                <c:pt idx="21">
                  <c:v>9.0926117836187079E-2</c:v>
                </c:pt>
                <c:pt idx="22">
                  <c:v>0.18253025708687992</c:v>
                </c:pt>
                <c:pt idx="23">
                  <c:v>0.33479192241152467</c:v>
                </c:pt>
                <c:pt idx="24">
                  <c:v>2.3043725809005464E-2</c:v>
                </c:pt>
              </c:numCache>
            </c:numRef>
          </c:val>
        </c:ser>
        <c:ser>
          <c:idx val="7"/>
          <c:order val="6"/>
          <c:spPr>
            <a:solidFill>
              <a:srgbClr val="CCCC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2005-2006'!$H$5:$H$29</c:f>
              <c:numCache>
                <c:formatCode>0%</c:formatCode>
                <c:ptCount val="25"/>
                <c:pt idx="0">
                  <c:v>9.6878465269702507E-2</c:v>
                </c:pt>
                <c:pt idx="1">
                  <c:v>3.4093395940275127E-2</c:v>
                </c:pt>
                <c:pt idx="2">
                  <c:v>1.8594135941769722E-2</c:v>
                </c:pt>
                <c:pt idx="3">
                  <c:v>3.7876543941233971E-2</c:v>
                </c:pt>
                <c:pt idx="4">
                  <c:v>4.5671867831816093E-2</c:v>
                </c:pt>
                <c:pt idx="5">
                  <c:v>4.8419584753641151E-2</c:v>
                </c:pt>
                <c:pt idx="6">
                  <c:v>4.2249776184946901E-2</c:v>
                </c:pt>
                <c:pt idx="7">
                  <c:v>6.0684309875112349E-2</c:v>
                </c:pt>
                <c:pt idx="8">
                  <c:v>4.5861594976708324E-2</c:v>
                </c:pt>
                <c:pt idx="9">
                  <c:v>3.1192582930870377E-2</c:v>
                </c:pt>
                <c:pt idx="10">
                  <c:v>0.15377835222401429</c:v>
                </c:pt>
                <c:pt idx="11">
                  <c:v>3.71940443128237E-2</c:v>
                </c:pt>
                <c:pt idx="12">
                  <c:v>0.10348453177257524</c:v>
                </c:pt>
                <c:pt idx="13">
                  <c:v>2.6364758992083768E-2</c:v>
                </c:pt>
                <c:pt idx="14">
                  <c:v>5.0923185456078754E-2</c:v>
                </c:pt>
                <c:pt idx="15">
                  <c:v>0.18035179329364392</c:v>
                </c:pt>
                <c:pt idx="16">
                  <c:v>3.920854375362199E-2</c:v>
                </c:pt>
                <c:pt idx="17">
                  <c:v>0.16250360719285023</c:v>
                </c:pt>
                <c:pt idx="18">
                  <c:v>0.12307195563757653</c:v>
                </c:pt>
                <c:pt idx="19">
                  <c:v>6.8966506480160825E-2</c:v>
                </c:pt>
                <c:pt idx="20">
                  <c:v>0.23562683825519284</c:v>
                </c:pt>
                <c:pt idx="21">
                  <c:v>0.12620947906485014</c:v>
                </c:pt>
                <c:pt idx="22">
                  <c:v>0.21030870811128646</c:v>
                </c:pt>
                <c:pt idx="23">
                  <c:v>0</c:v>
                </c:pt>
                <c:pt idx="24">
                  <c:v>2.5156547061676679E-2</c:v>
                </c:pt>
              </c:numCache>
            </c:numRef>
          </c:val>
        </c:ser>
        <c:ser>
          <c:idx val="8"/>
          <c:order val="7"/>
          <c:spPr>
            <a:solidFill>
              <a:srgbClr val="00008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2005-2006'!$I$5:$I$29</c:f>
              <c:numCache>
                <c:formatCode>0%</c:formatCode>
                <c:ptCount val="25"/>
                <c:pt idx="0">
                  <c:v>1.3106564958930233E-2</c:v>
                </c:pt>
                <c:pt idx="1">
                  <c:v>1.8301227634834757E-2</c:v>
                </c:pt>
                <c:pt idx="2">
                  <c:v>2.2397242923123888E-2</c:v>
                </c:pt>
                <c:pt idx="3">
                  <c:v>3.4916882234327637E-2</c:v>
                </c:pt>
                <c:pt idx="4">
                  <c:v>1.0133799639387271E-2</c:v>
                </c:pt>
                <c:pt idx="5">
                  <c:v>3.7347591849961517E-2</c:v>
                </c:pt>
                <c:pt idx="6">
                  <c:v>3.772595397751298E-2</c:v>
                </c:pt>
                <c:pt idx="7">
                  <c:v>1.4963395962346093E-2</c:v>
                </c:pt>
                <c:pt idx="8">
                  <c:v>3.9532673165999975E-2</c:v>
                </c:pt>
                <c:pt idx="9">
                  <c:v>5.8668901950842851E-2</c:v>
                </c:pt>
                <c:pt idx="10">
                  <c:v>4.1186913940836518E-2</c:v>
                </c:pt>
                <c:pt idx="11">
                  <c:v>2.4044714450044982E-2</c:v>
                </c:pt>
                <c:pt idx="12">
                  <c:v>2.4255858746065652E-2</c:v>
                </c:pt>
                <c:pt idx="13">
                  <c:v>2.4996036346816613E-2</c:v>
                </c:pt>
                <c:pt idx="14">
                  <c:v>0.15710411020317711</c:v>
                </c:pt>
                <c:pt idx="15">
                  <c:v>3.013479381443299E-2</c:v>
                </c:pt>
                <c:pt idx="16">
                  <c:v>1.8820167337150501E-2</c:v>
                </c:pt>
                <c:pt idx="17">
                  <c:v>5.0890738619862021E-2</c:v>
                </c:pt>
                <c:pt idx="18">
                  <c:v>2.6633399801515557E-2</c:v>
                </c:pt>
                <c:pt idx="19">
                  <c:v>0</c:v>
                </c:pt>
                <c:pt idx="20">
                  <c:v>2.4006990135385518E-2</c:v>
                </c:pt>
                <c:pt idx="21">
                  <c:v>3.8172013617482382E-2</c:v>
                </c:pt>
                <c:pt idx="22">
                  <c:v>5.6837616998792272E-2</c:v>
                </c:pt>
                <c:pt idx="23">
                  <c:v>5.3827492419296047E-2</c:v>
                </c:pt>
                <c:pt idx="24">
                  <c:v>2.8841654350086017E-2</c:v>
                </c:pt>
              </c:numCache>
            </c:numRef>
          </c:val>
        </c:ser>
        <c:ser>
          <c:idx val="9"/>
          <c:order val="8"/>
          <c:spPr>
            <a:solidFill>
              <a:srgbClr val="FF00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2005-2006'!$J$5:$J$29</c:f>
              <c:numCache>
                <c:formatCode>0.00</c:formatCode>
                <c:ptCount val="25"/>
                <c:pt idx="0">
                  <c:v>514.83411022758435</c:v>
                </c:pt>
                <c:pt idx="1">
                  <c:v>0</c:v>
                </c:pt>
                <c:pt idx="2">
                  <c:v>222.63623660922218</c:v>
                </c:pt>
                <c:pt idx="3">
                  <c:v>270.32786885245901</c:v>
                </c:pt>
                <c:pt idx="4">
                  <c:v>273.49206349206349</c:v>
                </c:pt>
                <c:pt idx="5">
                  <c:v>0</c:v>
                </c:pt>
                <c:pt idx="6">
                  <c:v>121.68224299065422</c:v>
                </c:pt>
                <c:pt idx="7">
                  <c:v>400.65573770491807</c:v>
                </c:pt>
                <c:pt idx="8">
                  <c:v>202.45119305856832</c:v>
                </c:pt>
                <c:pt idx="9">
                  <c:v>205.91800356506238</c:v>
                </c:pt>
                <c:pt idx="10">
                  <c:v>209.42675159235668</c:v>
                </c:pt>
                <c:pt idx="11">
                  <c:v>163.19999999999999</c:v>
                </c:pt>
                <c:pt idx="12">
                  <c:v>228.57142857142858</c:v>
                </c:pt>
                <c:pt idx="13">
                  <c:v>200.8</c:v>
                </c:pt>
                <c:pt idx="14">
                  <c:v>183.05263157894737</c:v>
                </c:pt>
                <c:pt idx="15">
                  <c:v>97.421052631578945</c:v>
                </c:pt>
                <c:pt idx="16">
                  <c:v>255.22727272727272</c:v>
                </c:pt>
                <c:pt idx="17">
                  <c:v>128.36747759282969</c:v>
                </c:pt>
                <c:pt idx="18">
                  <c:v>258.21325648414984</c:v>
                </c:pt>
                <c:pt idx="19">
                  <c:v>0</c:v>
                </c:pt>
                <c:pt idx="20">
                  <c:v>0</c:v>
                </c:pt>
                <c:pt idx="21">
                  <c:v>232.73100616016427</c:v>
                </c:pt>
                <c:pt idx="22">
                  <c:v>110.39260969976905</c:v>
                </c:pt>
                <c:pt idx="23">
                  <c:v>0</c:v>
                </c:pt>
                <c:pt idx="24">
                  <c:v>235.21251475796933</c:v>
                </c:pt>
              </c:numCache>
            </c:numRef>
          </c:val>
        </c:ser>
        <c:ser>
          <c:idx val="10"/>
          <c:order val="9"/>
          <c:spPr>
            <a:solidFill>
              <a:srgbClr val="FFFF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2005-2006'!$K$5:$K$29</c:f>
              <c:numCache>
                <c:formatCode>0.00</c:formatCode>
                <c:ptCount val="25"/>
                <c:pt idx="0">
                  <c:v>4.0308904985087342</c:v>
                </c:pt>
                <c:pt idx="1">
                  <c:v>0</c:v>
                </c:pt>
                <c:pt idx="2">
                  <c:v>20.230334728033473</c:v>
                </c:pt>
                <c:pt idx="3">
                  <c:v>11.415100060642814</c:v>
                </c:pt>
                <c:pt idx="4">
                  <c:v>18.818920487521765</c:v>
                </c:pt>
                <c:pt idx="5">
                  <c:v>0</c:v>
                </c:pt>
                <c:pt idx="6">
                  <c:v>51.897081413210444</c:v>
                </c:pt>
                <c:pt idx="7">
                  <c:v>3.5511456628477904</c:v>
                </c:pt>
                <c:pt idx="8">
                  <c:v>8.8244937319189969</c:v>
                </c:pt>
                <c:pt idx="9">
                  <c:v>14.956024930747922</c:v>
                </c:pt>
                <c:pt idx="10">
                  <c:v>25.796836982968369</c:v>
                </c:pt>
                <c:pt idx="11">
                  <c:v>6.6415441176470589</c:v>
                </c:pt>
                <c:pt idx="12">
                  <c:v>4.8131250000000003</c:v>
                </c:pt>
                <c:pt idx="13">
                  <c:v>16.600265604249667</c:v>
                </c:pt>
                <c:pt idx="14">
                  <c:v>5.1272762123825952</c:v>
                </c:pt>
                <c:pt idx="15">
                  <c:v>4.5645596974608322</c:v>
                </c:pt>
                <c:pt idx="16">
                  <c:v>9.1251113089937661</c:v>
                </c:pt>
                <c:pt idx="17">
                  <c:v>30.826941299685799</c:v>
                </c:pt>
                <c:pt idx="18">
                  <c:v>20.451450892857142</c:v>
                </c:pt>
                <c:pt idx="19">
                  <c:v>0</c:v>
                </c:pt>
                <c:pt idx="20">
                  <c:v>0</c:v>
                </c:pt>
                <c:pt idx="21">
                  <c:v>26.577377801305804</c:v>
                </c:pt>
                <c:pt idx="22">
                  <c:v>20.923291492329149</c:v>
                </c:pt>
                <c:pt idx="23">
                  <c:v>0</c:v>
                </c:pt>
                <c:pt idx="24">
                  <c:v>17.818546869117831</c:v>
                </c:pt>
              </c:numCache>
            </c:numRef>
          </c:val>
        </c:ser>
        <c:ser>
          <c:idx val="11"/>
          <c:order val="10"/>
          <c:spPr>
            <a:solidFill>
              <a:srgbClr val="00FF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2005-2006'!$L$5:$L$29</c:f>
              <c:numCache>
                <c:formatCode>0.00</c:formatCode>
                <c:ptCount val="25"/>
                <c:pt idx="0">
                  <c:v>0.3421580860413389</c:v>
                </c:pt>
                <c:pt idx="1">
                  <c:v>0.69787814865367914</c:v>
                </c:pt>
                <c:pt idx="2">
                  <c:v>0.69382879036829226</c:v>
                </c:pt>
                <c:pt idx="3">
                  <c:v>0.19751318171086801</c:v>
                </c:pt>
                <c:pt idx="4">
                  <c:v>0.42659983159667403</c:v>
                </c:pt>
                <c:pt idx="5">
                  <c:v>1.3314413193267818</c:v>
                </c:pt>
                <c:pt idx="6">
                  <c:v>0.37282879781058953</c:v>
                </c:pt>
                <c:pt idx="7">
                  <c:v>0.28069210866752908</c:v>
                </c:pt>
                <c:pt idx="8">
                  <c:v>0.45933374604714977</c:v>
                </c:pt>
                <c:pt idx="9">
                  <c:v>0.7790102081304332</c:v>
                </c:pt>
                <c:pt idx="10">
                  <c:v>0.67800945632146692</c:v>
                </c:pt>
                <c:pt idx="11">
                  <c:v>0.29978426817125786</c:v>
                </c:pt>
                <c:pt idx="12">
                  <c:v>0.1532964407994267</c:v>
                </c:pt>
                <c:pt idx="13">
                  <c:v>0.31206311164369882</c:v>
                </c:pt>
                <c:pt idx="14">
                  <c:v>0.27323615636842802</c:v>
                </c:pt>
                <c:pt idx="15">
                  <c:v>0.14701583434835566</c:v>
                </c:pt>
                <c:pt idx="16">
                  <c:v>0.22000257626827541</c:v>
                </c:pt>
                <c:pt idx="17">
                  <c:v>0.23278000891786527</c:v>
                </c:pt>
                <c:pt idx="18">
                  <c:v>0.70948470452495171</c:v>
                </c:pt>
                <c:pt idx="19">
                  <c:v>0.66784532118719864</c:v>
                </c:pt>
                <c:pt idx="20">
                  <c:v>0.30038585888666453</c:v>
                </c:pt>
                <c:pt idx="21">
                  <c:v>0.76515952042267832</c:v>
                </c:pt>
                <c:pt idx="22">
                  <c:v>0.2140589439739739</c:v>
                </c:pt>
                <c:pt idx="23">
                  <c:v>0.11306850496722724</c:v>
                </c:pt>
                <c:pt idx="24">
                  <c:v>1.1326967717232632</c:v>
                </c:pt>
              </c:numCache>
            </c:numRef>
          </c:val>
        </c:ser>
        <c:ser>
          <c:idx val="12"/>
          <c:order val="11"/>
          <c:spPr>
            <a:solidFill>
              <a:srgbClr val="80008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2005-2006'!$M$5:$M$29</c:f>
              <c:numCache>
                <c:formatCode>0.00</c:formatCode>
                <c:ptCount val="25"/>
                <c:pt idx="0">
                  <c:v>36.735201627820942</c:v>
                </c:pt>
                <c:pt idx="1">
                  <c:v>23.155382098787385</c:v>
                </c:pt>
                <c:pt idx="2">
                  <c:v>12.601834520842598</c:v>
                </c:pt>
                <c:pt idx="3">
                  <c:v>25.109782984035913</c:v>
                </c:pt>
                <c:pt idx="4">
                  <c:v>11.159352351580571</c:v>
                </c:pt>
                <c:pt idx="5">
                  <c:v>10.950815499798511</c:v>
                </c:pt>
                <c:pt idx="6">
                  <c:v>10.464066893591831</c:v>
                </c:pt>
                <c:pt idx="7">
                  <c:v>57.560663670929827</c:v>
                </c:pt>
                <c:pt idx="8">
                  <c:v>43.150657487342002</c:v>
                </c:pt>
                <c:pt idx="9">
                  <c:v>24.628122612460352</c:v>
                </c:pt>
                <c:pt idx="10">
                  <c:v>15.917148078283423</c:v>
                </c:pt>
                <c:pt idx="11">
                  <c:v>54.082110895839101</c:v>
                </c:pt>
                <c:pt idx="12">
                  <c:v>62.121802363329437</c:v>
                </c:pt>
                <c:pt idx="13">
                  <c:v>23.51624</c:v>
                </c:pt>
                <c:pt idx="14">
                  <c:v>115.25944895136267</c:v>
                </c:pt>
                <c:pt idx="15">
                  <c:v>152.2254704698781</c:v>
                </c:pt>
                <c:pt idx="16">
                  <c:v>32.414979263234933</c:v>
                </c:pt>
                <c:pt idx="17">
                  <c:v>30.049618919579171</c:v>
                </c:pt>
                <c:pt idx="18">
                  <c:v>14.737995579688395</c:v>
                </c:pt>
                <c:pt idx="19">
                  <c:v>9.38430262658337</c:v>
                </c:pt>
                <c:pt idx="20">
                  <c:v>10.880398220063366</c:v>
                </c:pt>
                <c:pt idx="21">
                  <c:v>15.562172175229394</c:v>
                </c:pt>
                <c:pt idx="22">
                  <c:v>50.19229102786295</c:v>
                </c:pt>
                <c:pt idx="23">
                  <c:v>26.865427675772505</c:v>
                </c:pt>
                <c:pt idx="24">
                  <c:v>16.870149159131245</c:v>
                </c:pt>
              </c:numCache>
            </c:numRef>
          </c:val>
        </c:ser>
        <c:ser>
          <c:idx val="13"/>
          <c:order val="12"/>
          <c:spPr>
            <a:solidFill>
              <a:srgbClr val="8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2005-2006'!$N$5:$N$29</c:f>
              <c:numCache>
                <c:formatCode>0.00</c:formatCode>
                <c:ptCount val="25"/>
                <c:pt idx="0">
                  <c:v>0.77833404345973578</c:v>
                </c:pt>
                <c:pt idx="1">
                  <c:v>0</c:v>
                </c:pt>
                <c:pt idx="2">
                  <c:v>2.5510460251046023</c:v>
                </c:pt>
                <c:pt idx="3">
                  <c:v>5.5952092177077013</c:v>
                </c:pt>
                <c:pt idx="4">
                  <c:v>10.954149738827626</c:v>
                </c:pt>
                <c:pt idx="5">
                  <c:v>0</c:v>
                </c:pt>
                <c:pt idx="6">
                  <c:v>2.6459293394777266</c:v>
                </c:pt>
                <c:pt idx="7">
                  <c:v>2.2266775777414076</c:v>
                </c:pt>
                <c:pt idx="8">
                  <c:v>4.0046073074038357</c:v>
                </c:pt>
                <c:pt idx="9">
                  <c:v>2.8756925207756234</c:v>
                </c:pt>
                <c:pt idx="10">
                  <c:v>4.872566909975669</c:v>
                </c:pt>
                <c:pt idx="11">
                  <c:v>1.4056372549019607</c:v>
                </c:pt>
                <c:pt idx="12">
                  <c:v>4.6875</c:v>
                </c:pt>
                <c:pt idx="13">
                  <c:v>0</c:v>
                </c:pt>
                <c:pt idx="14">
                  <c:v>2.4397163120567376</c:v>
                </c:pt>
                <c:pt idx="15">
                  <c:v>1.568341437061048</c:v>
                </c:pt>
                <c:pt idx="16">
                  <c:v>2.8940338379341051</c:v>
                </c:pt>
                <c:pt idx="17">
                  <c:v>3.1676724352900103</c:v>
                </c:pt>
                <c:pt idx="18">
                  <c:v>2.4681919642857144</c:v>
                </c:pt>
                <c:pt idx="19">
                  <c:v>0</c:v>
                </c:pt>
                <c:pt idx="20">
                  <c:v>0</c:v>
                </c:pt>
                <c:pt idx="21">
                  <c:v>2.1187577201341097</c:v>
                </c:pt>
                <c:pt idx="22">
                  <c:v>2.4982566248256624</c:v>
                </c:pt>
                <c:pt idx="23">
                  <c:v>0</c:v>
                </c:pt>
                <c:pt idx="24">
                  <c:v>4.5605471200903498</c:v>
                </c:pt>
              </c:numCache>
            </c:numRef>
          </c:val>
        </c:ser>
        <c:ser>
          <c:idx val="14"/>
          <c:order val="13"/>
          <c:spPr>
            <a:solidFill>
              <a:srgbClr val="00808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2005-2006'!$O$5:$O$29</c:f>
              <c:numCache>
                <c:formatCode>0.00</c:formatCode>
                <c:ptCount val="25"/>
                <c:pt idx="0">
                  <c:v>0.27561780997017471</c:v>
                </c:pt>
                <c:pt idx="1">
                  <c:v>0</c:v>
                </c:pt>
                <c:pt idx="2">
                  <c:v>0.97384937238493718</c:v>
                </c:pt>
                <c:pt idx="3">
                  <c:v>0.65827774408732564</c:v>
                </c:pt>
                <c:pt idx="4">
                  <c:v>0.69704004643064421</c:v>
                </c:pt>
                <c:pt idx="5">
                  <c:v>0</c:v>
                </c:pt>
                <c:pt idx="6">
                  <c:v>0.23118279569892472</c:v>
                </c:pt>
                <c:pt idx="7">
                  <c:v>0.17389525368248773</c:v>
                </c:pt>
                <c:pt idx="8">
                  <c:v>0.8471016822029358</c:v>
                </c:pt>
                <c:pt idx="9">
                  <c:v>0.89369806094182824</c:v>
                </c:pt>
                <c:pt idx="10">
                  <c:v>0.54896593673965932</c:v>
                </c:pt>
                <c:pt idx="11">
                  <c:v>0.53860294117647056</c:v>
                </c:pt>
                <c:pt idx="12">
                  <c:v>0.26874999999999999</c:v>
                </c:pt>
                <c:pt idx="13">
                  <c:v>0.53120849933598935</c:v>
                </c:pt>
                <c:pt idx="14">
                  <c:v>0.61759631972397933</c:v>
                </c:pt>
                <c:pt idx="15">
                  <c:v>1.0361966504592113</c:v>
                </c:pt>
                <c:pt idx="16">
                  <c:v>0.70258236865538737</c:v>
                </c:pt>
                <c:pt idx="17">
                  <c:v>0.90065333399830427</c:v>
                </c:pt>
                <c:pt idx="18">
                  <c:v>0.57499999999999996</c:v>
                </c:pt>
                <c:pt idx="19">
                  <c:v>0</c:v>
                </c:pt>
                <c:pt idx="20">
                  <c:v>0</c:v>
                </c:pt>
                <c:pt idx="21">
                  <c:v>0.91759308275983764</c:v>
                </c:pt>
                <c:pt idx="22">
                  <c:v>0.87482566248256621</c:v>
                </c:pt>
                <c:pt idx="23">
                  <c:v>0</c:v>
                </c:pt>
                <c:pt idx="24">
                  <c:v>0.52829715146191492</c:v>
                </c:pt>
              </c:numCache>
            </c:numRef>
          </c:val>
        </c:ser>
        <c:ser>
          <c:idx val="0"/>
          <c:order val="14"/>
          <c:spPr>
            <a:solidFill>
              <a:srgbClr val="9999FF"/>
            </a:solidFill>
            <a:ln w="12700">
              <a:solidFill>
                <a:srgbClr val="000000"/>
              </a:solidFill>
              <a:prstDash val="solid"/>
            </a:ln>
          </c:spPr>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2005-2006'!$A$5:$A$29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Ratios 2005-2006'!$P$5:$P$29</c:f>
              <c:numCache>
                <c:formatCode>0.00</c:formatCode>
                <c:ptCount val="25"/>
                <c:pt idx="0">
                  <c:v>0.29604228802726884</c:v>
                </c:pt>
                <c:pt idx="1">
                  <c:v>0</c:v>
                </c:pt>
                <c:pt idx="2">
                  <c:v>0.80058577405857745</c:v>
                </c:pt>
                <c:pt idx="3">
                  <c:v>0.69739235900545782</c:v>
                </c:pt>
                <c:pt idx="4">
                  <c:v>0.58966918165989557</c:v>
                </c:pt>
                <c:pt idx="5">
                  <c:v>0</c:v>
                </c:pt>
                <c:pt idx="6">
                  <c:v>0.76190476190476186</c:v>
                </c:pt>
                <c:pt idx="7">
                  <c:v>0.26759410801963995</c:v>
                </c:pt>
                <c:pt idx="8">
                  <c:v>0.4939462123647273</c:v>
                </c:pt>
                <c:pt idx="9">
                  <c:v>0.42226454293628807</c:v>
                </c:pt>
                <c:pt idx="10">
                  <c:v>1.1067518248175183</c:v>
                </c:pt>
                <c:pt idx="11">
                  <c:v>0.80024509803921573</c:v>
                </c:pt>
                <c:pt idx="12">
                  <c:v>0.54562500000000003</c:v>
                </c:pt>
                <c:pt idx="13">
                  <c:v>0.70650730411686591</c:v>
                </c:pt>
                <c:pt idx="14">
                  <c:v>0.41686793176154879</c:v>
                </c:pt>
                <c:pt idx="15">
                  <c:v>1.0264721772015126</c:v>
                </c:pt>
                <c:pt idx="16">
                  <c:v>0.67230632235084598</c:v>
                </c:pt>
                <c:pt idx="17">
                  <c:v>0.88145229664355895</c:v>
                </c:pt>
                <c:pt idx="18">
                  <c:v>0.36578125</c:v>
                </c:pt>
                <c:pt idx="19">
                  <c:v>0</c:v>
                </c:pt>
                <c:pt idx="20">
                  <c:v>0</c:v>
                </c:pt>
                <c:pt idx="21">
                  <c:v>0.61655196753132169</c:v>
                </c:pt>
                <c:pt idx="22">
                  <c:v>1.9107391910739191</c:v>
                </c:pt>
                <c:pt idx="23">
                  <c:v>0</c:v>
                </c:pt>
                <c:pt idx="24">
                  <c:v>0.28585769858200527</c:v>
                </c:pt>
              </c:numCache>
            </c:numRef>
          </c:val>
        </c:ser>
        <c:dLbls>
          <c:showVal val="1"/>
        </c:dLbls>
        <c:axId val="86792448"/>
        <c:axId val="86810624"/>
      </c:barChart>
      <c:catAx>
        <c:axId val="8679244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810624"/>
        <c:crosses val="autoZero"/>
        <c:auto val="1"/>
        <c:lblAlgn val="ctr"/>
        <c:lblOffset val="100"/>
        <c:tickLblSkip val="1"/>
        <c:tickMarkSkip val="1"/>
      </c:catAx>
      <c:valAx>
        <c:axId val="8681062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792448"/>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175" b="1" i="1" u="none" strike="noStrike" baseline="0">
                <a:solidFill>
                  <a:srgbClr val="000000"/>
                </a:solidFill>
                <a:latin typeface="Arial Black"/>
                <a:ea typeface="Arial Black"/>
                <a:cs typeface="Arial Black"/>
              </a:defRPr>
            </a:pPr>
            <a:r>
              <a:t>p)  Number of Seats/FTE Student:  9(f) total /3(a)</a:t>
            </a:r>
          </a:p>
        </c:rich>
      </c:tx>
      <c:layout>
        <c:manualLayout>
          <c:xMode val="edge"/>
          <c:yMode val="edge"/>
          <c:x val="0.24555188587990934"/>
          <c:y val="2.7868874766965597E-2"/>
        </c:manualLayout>
      </c:layout>
      <c:spPr>
        <a:noFill/>
        <a:ln w="25400">
          <a:noFill/>
        </a:ln>
      </c:spPr>
    </c:title>
    <c:plotArea>
      <c:layout>
        <c:manualLayout>
          <c:layoutTarget val="inner"/>
          <c:xMode val="edge"/>
          <c:yMode val="edge"/>
          <c:x val="6.5243254702391368E-2"/>
          <c:y val="0.14918044728199228"/>
          <c:w val="0.91815052981183476"/>
          <c:h val="0.75573830985712553"/>
        </c:manualLayout>
      </c:layout>
      <c:barChart>
        <c:barDir val="col"/>
        <c:grouping val="clustered"/>
        <c:varyColors val="1"/>
        <c:ser>
          <c:idx val="0"/>
          <c:order val="0"/>
          <c:tx>
            <c:strRef>
              <c:f>'Revised CPSLD Stats 2005-2006'!$DQ$1</c:f>
              <c:strCache>
                <c:ptCount val="1"/>
                <c:pt idx="0">
                  <c:v>p)  Number of Seats/FTE Student:  9(f) total /3(a)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8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2005-2006'!$DQ$4:$DQ$28</c:f>
              <c:numCache>
                <c:formatCode>0.00</c:formatCode>
                <c:ptCount val="25"/>
                <c:pt idx="0">
                  <c:v>5.1288879420536858E-2</c:v>
                </c:pt>
                <c:pt idx="1">
                  <c:v>0</c:v>
                </c:pt>
                <c:pt idx="2">
                  <c:v>8.2845188284518825E-2</c:v>
                </c:pt>
                <c:pt idx="3">
                  <c:v>7.7926015767131596E-2</c:v>
                </c:pt>
                <c:pt idx="4">
                  <c:v>4.468949506674405E-2</c:v>
                </c:pt>
                <c:pt idx="5">
                  <c:v>0</c:v>
                </c:pt>
                <c:pt idx="6">
                  <c:v>6.5284178187403993E-2</c:v>
                </c:pt>
                <c:pt idx="7">
                  <c:v>2.3731587561374796E-2</c:v>
                </c:pt>
                <c:pt idx="8">
                  <c:v>6.8359584270866816E-2</c:v>
                </c:pt>
                <c:pt idx="9">
                  <c:v>6.3538781163434907E-2</c:v>
                </c:pt>
                <c:pt idx="10">
                  <c:v>0.11922141119221411</c:v>
                </c:pt>
                <c:pt idx="11">
                  <c:v>0.14399509803921567</c:v>
                </c:pt>
                <c:pt idx="12">
                  <c:v>7.7499999999999999E-2</c:v>
                </c:pt>
                <c:pt idx="13">
                  <c:v>7.6361221779548474E-2</c:v>
                </c:pt>
                <c:pt idx="14">
                  <c:v>6.5554916618746406E-2</c:v>
                </c:pt>
                <c:pt idx="15">
                  <c:v>8.6439762290653699E-2</c:v>
                </c:pt>
                <c:pt idx="16">
                  <c:v>6.3668744434550312E-2</c:v>
                </c:pt>
                <c:pt idx="17">
                  <c:v>7.0320682260236397E-2</c:v>
                </c:pt>
                <c:pt idx="18">
                  <c:v>2.4330357142857143E-2</c:v>
                </c:pt>
                <c:pt idx="19">
                  <c:v>0</c:v>
                </c:pt>
                <c:pt idx="20">
                  <c:v>0</c:v>
                </c:pt>
                <c:pt idx="21">
                  <c:v>3.0704076230809951E-2</c:v>
                </c:pt>
                <c:pt idx="22">
                  <c:v>0.17642956764295675</c:v>
                </c:pt>
                <c:pt idx="23">
                  <c:v>0</c:v>
                </c:pt>
                <c:pt idx="24">
                  <c:v>2.2085581628811645E-2</c:v>
                </c:pt>
              </c:numCache>
            </c:numRef>
          </c:val>
        </c:ser>
        <c:dLbls>
          <c:showVal val="1"/>
        </c:dLbls>
        <c:axId val="92878720"/>
        <c:axId val="92880256"/>
      </c:barChart>
      <c:catAx>
        <c:axId val="92878720"/>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2880256"/>
        <c:crosses val="autoZero"/>
        <c:auto val="1"/>
        <c:lblAlgn val="ctr"/>
        <c:lblOffset val="100"/>
        <c:tickLblSkip val="1"/>
        <c:tickMarkSkip val="1"/>
      </c:catAx>
      <c:valAx>
        <c:axId val="9288025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9287872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41" orientation="landscape" useFirstPageNumber="1"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0" u="none" strike="noStrike" baseline="0">
                <a:solidFill>
                  <a:srgbClr val="000000"/>
                </a:solidFill>
                <a:latin typeface="Arial"/>
                <a:ea typeface="Arial"/>
                <a:cs typeface="Arial"/>
              </a:defRPr>
            </a:pPr>
            <a:r>
              <a:t>q)  Hours Open/FTE Personnel:  9(g) total / 4(e)</a:t>
            </a:r>
          </a:p>
        </c:rich>
      </c:tx>
      <c:layout>
        <c:manualLayout>
          <c:xMode val="edge"/>
          <c:yMode val="edge"/>
          <c:x val="0.29340302649860511"/>
          <c:y val="2.6431755965141981E-2"/>
        </c:manualLayout>
      </c:layout>
      <c:spPr>
        <a:noFill/>
        <a:ln w="25400">
          <a:noFill/>
        </a:ln>
      </c:spPr>
    </c:title>
    <c:plotArea>
      <c:layout>
        <c:manualLayout>
          <c:layoutTarget val="inner"/>
          <c:xMode val="edge"/>
          <c:yMode val="edge"/>
          <c:x val="6.1631996690535394E-2"/>
          <c:y val="0.13509564159961454"/>
          <c:w val="0.92621606294086267"/>
          <c:h val="0.76505249210216508"/>
        </c:manualLayout>
      </c:layout>
      <c:barChart>
        <c:barDir val="col"/>
        <c:grouping val="clustered"/>
        <c:varyColors val="1"/>
        <c:ser>
          <c:idx val="0"/>
          <c:order val="0"/>
          <c:tx>
            <c:strRef>
              <c:f>'Revised CPSLD Stats 2005-2006'!$DR$1</c:f>
              <c:strCache>
                <c:ptCount val="1"/>
                <c:pt idx="0">
                  <c:v>q)  Hours Open/FTE Personnel:  9{g} total /4(e)</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2005-2006'!$DR$4:$DR$28</c:f>
              <c:numCache>
                <c:formatCode>0.00</c:formatCode>
                <c:ptCount val="25"/>
                <c:pt idx="0">
                  <c:v>4.6065259117082533</c:v>
                </c:pt>
                <c:pt idx="1">
                  <c:v>6.3840920983778124</c:v>
                </c:pt>
                <c:pt idx="2">
                  <c:v>7.8947368421052637</c:v>
                </c:pt>
                <c:pt idx="3">
                  <c:v>5.7377049180327875</c:v>
                </c:pt>
                <c:pt idx="4">
                  <c:v>11.587301587301587</c:v>
                </c:pt>
                <c:pt idx="5">
                  <c:v>3.7595975642043946</c:v>
                </c:pt>
                <c:pt idx="6">
                  <c:v>6.5887850467289724</c:v>
                </c:pt>
                <c:pt idx="7">
                  <c:v>8.5245901639344268</c:v>
                </c:pt>
                <c:pt idx="8">
                  <c:v>4.4414316702819958</c:v>
                </c:pt>
                <c:pt idx="9">
                  <c:v>2.3529411764705883</c:v>
                </c:pt>
                <c:pt idx="10">
                  <c:v>5.2229299363057322</c:v>
                </c:pt>
                <c:pt idx="11">
                  <c:v>16.55</c:v>
                </c:pt>
                <c:pt idx="12">
                  <c:v>23.714285714285715</c:v>
                </c:pt>
                <c:pt idx="13">
                  <c:v>17.866666666666667</c:v>
                </c:pt>
                <c:pt idx="14">
                  <c:v>10.280701754385966</c:v>
                </c:pt>
                <c:pt idx="15">
                  <c:v>4.2894736842105265</c:v>
                </c:pt>
                <c:pt idx="16">
                  <c:v>10.96590909090909</c:v>
                </c:pt>
                <c:pt idx="17">
                  <c:v>1.2996158770806656</c:v>
                </c:pt>
                <c:pt idx="18">
                  <c:v>5.0144092219020173</c:v>
                </c:pt>
                <c:pt idx="19">
                  <c:v>4.3684210526315788</c:v>
                </c:pt>
                <c:pt idx="20">
                  <c:v>3.7334175615919136</c:v>
                </c:pt>
                <c:pt idx="21">
                  <c:v>6.6940451745379876</c:v>
                </c:pt>
                <c:pt idx="22">
                  <c:v>3.5411855273287145</c:v>
                </c:pt>
                <c:pt idx="23">
                  <c:v>0.57814485387547643</c:v>
                </c:pt>
                <c:pt idx="24">
                  <c:v>3.1582054309327039</c:v>
                </c:pt>
              </c:numCache>
            </c:numRef>
          </c:val>
        </c:ser>
        <c:dLbls>
          <c:showVal val="1"/>
        </c:dLbls>
        <c:axId val="92984448"/>
        <c:axId val="92985984"/>
      </c:barChart>
      <c:catAx>
        <c:axId val="9298444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985984"/>
        <c:crosses val="autoZero"/>
        <c:auto val="1"/>
        <c:lblAlgn val="ctr"/>
        <c:lblOffset val="100"/>
        <c:tickLblSkip val="1"/>
        <c:tickMarkSkip val="1"/>
      </c:catAx>
      <c:valAx>
        <c:axId val="92985984"/>
        <c:scaling>
          <c:orientation val="minMax"/>
          <c:max val="3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9844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42" orientation="landscape" useFirstPageNumber="1" horizontalDpi="12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0" u="none" strike="noStrike" baseline="0">
                <a:solidFill>
                  <a:srgbClr val="000000"/>
                </a:solidFill>
                <a:latin typeface="Arial"/>
                <a:ea typeface="Arial"/>
                <a:cs typeface="Arial"/>
              </a:defRPr>
            </a:pPr>
            <a:r>
              <a:t>r)  Reference Hours/Total Open Hours:  9(h) total / 9(g)</a:t>
            </a:r>
          </a:p>
        </c:rich>
      </c:tx>
      <c:layout>
        <c:manualLayout>
          <c:xMode val="edge"/>
          <c:yMode val="edge"/>
          <c:x val="0.26113537117903934"/>
          <c:y val="2.6470588235294121E-2"/>
        </c:manualLayout>
      </c:layout>
      <c:spPr>
        <a:noFill/>
        <a:ln w="25400">
          <a:noFill/>
        </a:ln>
      </c:spPr>
    </c:title>
    <c:plotArea>
      <c:layout>
        <c:manualLayout>
          <c:layoutTarget val="inner"/>
          <c:xMode val="edge"/>
          <c:yMode val="edge"/>
          <c:x val="5.4148471615720534E-2"/>
          <c:y val="0.13529411764705881"/>
          <c:w val="0.93362445414847184"/>
          <c:h val="0.76470588235294124"/>
        </c:manualLayout>
      </c:layout>
      <c:barChart>
        <c:barDir val="col"/>
        <c:grouping val="clustered"/>
        <c:varyColors val="1"/>
        <c:ser>
          <c:idx val="0"/>
          <c:order val="0"/>
          <c:tx>
            <c:strRef>
              <c:f>'Revised CPSLD Stats 2005-2006'!$DS$1</c:f>
              <c:strCache>
                <c:ptCount val="1"/>
                <c:pt idx="0">
                  <c:v>r)  Reference Hours/Total Open Hours:  9(h) total /9(g)</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2005-2006'!$DS$4:$DS$28</c:f>
              <c:numCache>
                <c:formatCode>0.00</c:formatCode>
                <c:ptCount val="25"/>
                <c:pt idx="0">
                  <c:v>0.4642857142857143</c:v>
                </c:pt>
                <c:pt idx="1">
                  <c:v>0.66393442622950816</c:v>
                </c:pt>
                <c:pt idx="2">
                  <c:v>0.43952802359882004</c:v>
                </c:pt>
                <c:pt idx="3">
                  <c:v>0.5</c:v>
                </c:pt>
                <c:pt idx="4">
                  <c:v>0.54794520547945202</c:v>
                </c:pt>
                <c:pt idx="5">
                  <c:v>0.97535211267605637</c:v>
                </c:pt>
                <c:pt idx="6">
                  <c:v>1</c:v>
                </c:pt>
                <c:pt idx="7">
                  <c:v>1</c:v>
                </c:pt>
                <c:pt idx="8">
                  <c:v>0.95726495726495731</c:v>
                </c:pt>
                <c:pt idx="9">
                  <c:v>1</c:v>
                </c:pt>
                <c:pt idx="10">
                  <c:v>1</c:v>
                </c:pt>
                <c:pt idx="11">
                  <c:v>1</c:v>
                </c:pt>
                <c:pt idx="12">
                  <c:v>0.66265060240963858</c:v>
                </c:pt>
                <c:pt idx="13">
                  <c:v>0.39552238805970147</c:v>
                </c:pt>
                <c:pt idx="14">
                  <c:v>0</c:v>
                </c:pt>
                <c:pt idx="15">
                  <c:v>0.76073619631901845</c:v>
                </c:pt>
                <c:pt idx="16">
                  <c:v>0.52849740932642486</c:v>
                </c:pt>
                <c:pt idx="17">
                  <c:v>0.82266009852216748</c:v>
                </c:pt>
                <c:pt idx="18">
                  <c:v>0.83908045977011492</c:v>
                </c:pt>
                <c:pt idx="19">
                  <c:v>0.72289156626506024</c:v>
                </c:pt>
                <c:pt idx="20">
                  <c:v>0.68231810490693734</c:v>
                </c:pt>
                <c:pt idx="21">
                  <c:v>0.94785276073619629</c:v>
                </c:pt>
                <c:pt idx="22">
                  <c:v>0.60869565217391308</c:v>
                </c:pt>
                <c:pt idx="23">
                  <c:v>0.92307692307692313</c:v>
                </c:pt>
                <c:pt idx="24">
                  <c:v>0.92990654205607481</c:v>
                </c:pt>
              </c:numCache>
            </c:numRef>
          </c:val>
        </c:ser>
        <c:dLbls>
          <c:showVal val="1"/>
        </c:dLbls>
        <c:axId val="93065600"/>
        <c:axId val="93067136"/>
      </c:barChart>
      <c:catAx>
        <c:axId val="9306560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067136"/>
        <c:crosses val="autoZero"/>
        <c:auto val="1"/>
        <c:lblAlgn val="ctr"/>
        <c:lblOffset val="100"/>
        <c:tickLblSkip val="1"/>
        <c:tickMarkSkip val="1"/>
      </c:catAx>
      <c:valAx>
        <c:axId val="9306713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06560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43" orientation="landscape" useFirstPageNumber="1" horizontalDpi="1200" verticalDpi="120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aa) Volumes/FTE Student: 5(f)/12(a)</a:t>
            </a:r>
          </a:p>
        </c:rich>
      </c:tx>
      <c:layout>
        <c:manualLayout>
          <c:xMode val="edge"/>
          <c:yMode val="edge"/>
          <c:x val="0.34739178690344075"/>
          <c:y val="1.9575856443719414E-2"/>
        </c:manualLayout>
      </c:layout>
      <c:spPr>
        <a:noFill/>
        <a:ln w="25400">
          <a:noFill/>
        </a:ln>
      </c:spPr>
    </c:title>
    <c:plotArea>
      <c:layout>
        <c:manualLayout>
          <c:layoutTarget val="inner"/>
          <c:xMode val="edge"/>
          <c:yMode val="edge"/>
          <c:x val="6.7702552719200892E-2"/>
          <c:y val="0.12234910277324634"/>
          <c:w val="0.92119866814650397"/>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'!$B$5:$B$29</c:f>
              <c:numCache>
                <c:formatCode>0.00</c:formatCode>
                <c:ptCount val="25"/>
                <c:pt idx="0">
                  <c:v>15.981908037339961</c:v>
                </c:pt>
                <c:pt idx="1">
                  <c:v>12.013117686517106</c:v>
                </c:pt>
                <c:pt idx="2">
                  <c:v>28.710654251812791</c:v>
                </c:pt>
                <c:pt idx="3">
                  <c:v>74.624148461357763</c:v>
                </c:pt>
                <c:pt idx="4">
                  <c:v>44.121437278690429</c:v>
                </c:pt>
                <c:pt idx="5">
                  <c:v>25.334096437258548</c:v>
                </c:pt>
                <c:pt idx="6">
                  <c:v>139.19815668202764</c:v>
                </c:pt>
                <c:pt idx="7">
                  <c:v>13.54951796669588</c:v>
                </c:pt>
                <c:pt idx="8">
                  <c:v>21.535070862358875</c:v>
                </c:pt>
                <c:pt idx="9">
                  <c:v>17.488920781617171</c:v>
                </c:pt>
                <c:pt idx="10">
                  <c:v>40.73308913308913</c:v>
                </c:pt>
                <c:pt idx="11">
                  <c:v>19.222712531235047</c:v>
                </c:pt>
                <c:pt idx="12">
                  <c:v>36.897539478516343</c:v>
                </c:pt>
                <c:pt idx="13">
                  <c:v>55.025757263548314</c:v>
                </c:pt>
                <c:pt idx="14">
                  <c:v>23.656332310368992</c:v>
                </c:pt>
                <c:pt idx="15">
                  <c:v>31.058149589277992</c:v>
                </c:pt>
                <c:pt idx="16">
                  <c:v>44.209377372817009</c:v>
                </c:pt>
                <c:pt idx="17">
                  <c:v>140.29471281615054</c:v>
                </c:pt>
                <c:pt idx="18">
                  <c:v>35.41707233459033</c:v>
                </c:pt>
                <c:pt idx="19">
                  <c:v>0</c:v>
                </c:pt>
                <c:pt idx="20">
                  <c:v>301.10883413298637</c:v>
                </c:pt>
                <c:pt idx="21">
                  <c:v>33.963110581983194</c:v>
                </c:pt>
                <c:pt idx="22">
                  <c:v>89.449266113592856</c:v>
                </c:pt>
                <c:pt idx="23">
                  <c:v>285.46144415048076</c:v>
                </c:pt>
                <c:pt idx="24">
                  <c:v>18.579431772709082</c:v>
                </c:pt>
              </c:numCache>
            </c:numRef>
          </c:val>
        </c:ser>
        <c:dLbls>
          <c:showVal val="1"/>
        </c:dLbls>
        <c:axId val="93486464"/>
        <c:axId val="93500544"/>
      </c:barChart>
      <c:catAx>
        <c:axId val="9348646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500544"/>
        <c:crosses val="autoZero"/>
        <c:auto val="1"/>
        <c:lblAlgn val="ctr"/>
        <c:lblOffset val="100"/>
        <c:tickLblSkip val="1"/>
        <c:tickMarkSkip val="1"/>
      </c:catAx>
      <c:valAx>
        <c:axId val="935005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486464"/>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75" b="1" i="1" u="none" strike="noStrike" baseline="0">
                <a:solidFill>
                  <a:srgbClr val="000000"/>
                </a:solidFill>
                <a:latin typeface="Arial Black"/>
                <a:ea typeface="Arial Black"/>
                <a:cs typeface="Arial Black"/>
              </a:defRPr>
            </a:pPr>
            <a:r>
              <a:t>b)  Subscriptions/FTE Student:  5(g)/3(a)</a:t>
            </a:r>
          </a:p>
        </c:rich>
      </c:tx>
      <c:layout>
        <c:manualLayout>
          <c:xMode val="edge"/>
          <c:yMode val="edge"/>
          <c:x val="0.2858384013900957"/>
          <c:y val="2.6470588235294121E-2"/>
        </c:manualLayout>
      </c:layout>
      <c:spPr>
        <a:noFill/>
        <a:ln w="25400">
          <a:noFill/>
        </a:ln>
      </c:spPr>
    </c:title>
    <c:plotArea>
      <c:layout>
        <c:manualLayout>
          <c:layoutTarget val="inner"/>
          <c:xMode val="edge"/>
          <c:yMode val="edge"/>
          <c:x val="5.3866203301476991E-2"/>
          <c:y val="0.15735294117647064"/>
          <c:w val="0.93397046046915733"/>
          <c:h val="0.72647058823529409"/>
        </c:manualLayout>
      </c:layout>
      <c:barChart>
        <c:barDir val="col"/>
        <c:grouping val="clustered"/>
        <c:varyColors val="1"/>
        <c:ser>
          <c:idx val="0"/>
          <c:order val="0"/>
          <c:tx>
            <c:strRef>
              <c:f>'Revised CPSLD Stats 2005-2006'!$DC$1</c:f>
              <c:strCache>
                <c:ptCount val="1"/>
                <c:pt idx="0">
                  <c:v>b)  Subscriptions/FTE Student:  5(g)/3(a)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2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2005-2006'!$DC$4:$DC$28</c:f>
              <c:numCache>
                <c:formatCode>0.00</c:formatCode>
                <c:ptCount val="25"/>
                <c:pt idx="0">
                  <c:v>5.2087771623348954E-2</c:v>
                </c:pt>
                <c:pt idx="1">
                  <c:v>0</c:v>
                </c:pt>
                <c:pt idx="2">
                  <c:v>9.2050209205020925E-2</c:v>
                </c:pt>
                <c:pt idx="3">
                  <c:v>0.13644633110976348</c:v>
                </c:pt>
                <c:pt idx="4">
                  <c:v>7.8351712130005802E-2</c:v>
                </c:pt>
                <c:pt idx="5">
                  <c:v>0</c:v>
                </c:pt>
                <c:pt idx="6">
                  <c:v>0.12903225806451613</c:v>
                </c:pt>
                <c:pt idx="7">
                  <c:v>7.896890343698855E-2</c:v>
                </c:pt>
                <c:pt idx="8">
                  <c:v>8.711025393764063E-2</c:v>
                </c:pt>
                <c:pt idx="9">
                  <c:v>0.10768698060941828</c:v>
                </c:pt>
                <c:pt idx="10">
                  <c:v>0.1330596107055961</c:v>
                </c:pt>
                <c:pt idx="11">
                  <c:v>0.18198529411764705</c:v>
                </c:pt>
                <c:pt idx="12">
                  <c:v>0.125</c:v>
                </c:pt>
                <c:pt idx="13">
                  <c:v>0.16533864541832669</c:v>
                </c:pt>
                <c:pt idx="14">
                  <c:v>9.8524055970864485E-2</c:v>
                </c:pt>
                <c:pt idx="15">
                  <c:v>9.3462992976769313E-2</c:v>
                </c:pt>
                <c:pt idx="16">
                  <c:v>0.18922528940338379</c:v>
                </c:pt>
                <c:pt idx="17">
                  <c:v>0.32237793626253053</c:v>
                </c:pt>
                <c:pt idx="18">
                  <c:v>0.1015625</c:v>
                </c:pt>
                <c:pt idx="19">
                  <c:v>0</c:v>
                </c:pt>
                <c:pt idx="20">
                  <c:v>0</c:v>
                </c:pt>
                <c:pt idx="21">
                  <c:v>0.14928533615669667</c:v>
                </c:pt>
                <c:pt idx="22">
                  <c:v>0.35355648535564854</c:v>
                </c:pt>
                <c:pt idx="23">
                  <c:v>0</c:v>
                </c:pt>
                <c:pt idx="24">
                  <c:v>9.4491153218722548E-2</c:v>
                </c:pt>
              </c:numCache>
            </c:numRef>
          </c:val>
        </c:ser>
        <c:dLbls>
          <c:showVal val="1"/>
        </c:dLbls>
        <c:axId val="79427072"/>
        <c:axId val="79428608"/>
      </c:barChart>
      <c:catAx>
        <c:axId val="79427072"/>
        <c:scaling>
          <c:orientation val="minMax"/>
        </c:scaling>
        <c:axPos val="b"/>
        <c:numFmt formatCode="General" sourceLinked="1"/>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79428608"/>
        <c:crosses val="autoZero"/>
        <c:auto val="1"/>
        <c:lblAlgn val="ctr"/>
        <c:lblOffset val="100"/>
        <c:tickLblSkip val="1"/>
        <c:tickMarkSkip val="1"/>
      </c:catAx>
      <c:valAx>
        <c:axId val="7942860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942707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27" orientation="landscape" useFirstPageNumber="1"/>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bb) Subscriptions/FTE Student: 5(g)/12(a)</a:t>
            </a:r>
          </a:p>
        </c:rich>
      </c:tx>
      <c:layout>
        <c:manualLayout>
          <c:xMode val="edge"/>
          <c:yMode val="edge"/>
          <c:x val="0.32186459489456176"/>
          <c:y val="1.9575856443719414E-2"/>
        </c:manualLayout>
      </c:layout>
      <c:spPr>
        <a:noFill/>
        <a:ln w="25400">
          <a:noFill/>
        </a:ln>
      </c:spPr>
    </c:title>
    <c:plotArea>
      <c:layout>
        <c:manualLayout>
          <c:layoutTarget val="inner"/>
          <c:xMode val="edge"/>
          <c:yMode val="edge"/>
          <c:x val="5.2164261931187582E-2"/>
          <c:y val="0.12234910277324634"/>
          <c:w val="0.93673695893451725"/>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'!$C$5:$C$29</c:f>
              <c:numCache>
                <c:formatCode>0.00</c:formatCode>
                <c:ptCount val="25"/>
                <c:pt idx="0">
                  <c:v>7.0662697609895672E-2</c:v>
                </c:pt>
                <c:pt idx="1">
                  <c:v>5.8135201609897894E-2</c:v>
                </c:pt>
                <c:pt idx="2">
                  <c:v>9.0639419907712598E-2</c:v>
                </c:pt>
                <c:pt idx="3">
                  <c:v>0.17618040873854829</c:v>
                </c:pt>
                <c:pt idx="4">
                  <c:v>7.8365356707494047E-2</c:v>
                </c:pt>
                <c:pt idx="5">
                  <c:v>0.14508513378165688</c:v>
                </c:pt>
                <c:pt idx="6">
                  <c:v>0.12903225806451613</c:v>
                </c:pt>
                <c:pt idx="7">
                  <c:v>8.4574934268185797E-2</c:v>
                </c:pt>
                <c:pt idx="8">
                  <c:v>9.7645928417006964E-2</c:v>
                </c:pt>
                <c:pt idx="9">
                  <c:v>9.8096424684971692E-2</c:v>
                </c:pt>
                <c:pt idx="10">
                  <c:v>0.14245014245014245</c:v>
                </c:pt>
                <c:pt idx="11">
                  <c:v>0.15790313147961083</c:v>
                </c:pt>
                <c:pt idx="12">
                  <c:v>0.14689680499449137</c:v>
                </c:pt>
                <c:pt idx="13">
                  <c:v>0.17102822996084896</c:v>
                </c:pt>
                <c:pt idx="14">
                  <c:v>0.12420559166807625</c:v>
                </c:pt>
                <c:pt idx="15">
                  <c:v>9.3493298746217035E-2</c:v>
                </c:pt>
                <c:pt idx="16">
                  <c:v>0.20168944570994687</c:v>
                </c:pt>
                <c:pt idx="17">
                  <c:v>0.34152449688010184</c:v>
                </c:pt>
                <c:pt idx="18">
                  <c:v>0.12478573877271169</c:v>
                </c:pt>
                <c:pt idx="19">
                  <c:v>0</c:v>
                </c:pt>
                <c:pt idx="20">
                  <c:v>0.66544685695698136</c:v>
                </c:pt>
                <c:pt idx="21">
                  <c:v>0.14597028831720069</c:v>
                </c:pt>
                <c:pt idx="22">
                  <c:v>0.32354818123803447</c:v>
                </c:pt>
                <c:pt idx="23">
                  <c:v>0.47505968897205914</c:v>
                </c:pt>
                <c:pt idx="24">
                  <c:v>0.11160019563380907</c:v>
                </c:pt>
              </c:numCache>
            </c:numRef>
          </c:val>
        </c:ser>
        <c:dLbls>
          <c:showVal val="1"/>
        </c:dLbls>
        <c:axId val="93817472"/>
        <c:axId val="93823360"/>
      </c:barChart>
      <c:catAx>
        <c:axId val="9381747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823360"/>
        <c:crosses val="autoZero"/>
        <c:auto val="1"/>
        <c:lblAlgn val="ctr"/>
        <c:lblOffset val="100"/>
        <c:tickLblSkip val="1"/>
        <c:tickMarkSkip val="1"/>
      </c:catAx>
      <c:valAx>
        <c:axId val="9382336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817472"/>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cc) Collection Budget/FTE Student: 7(j)/12(a)</a:t>
            </a:r>
          </a:p>
        </c:rich>
      </c:tx>
      <c:layout>
        <c:manualLayout>
          <c:xMode val="edge"/>
          <c:yMode val="edge"/>
          <c:x val="0.30965593784683687"/>
          <c:y val="1.9575856443719414E-2"/>
        </c:manualLayout>
      </c:layout>
      <c:spPr>
        <a:noFill/>
        <a:ln w="25400">
          <a:noFill/>
        </a:ln>
      </c:spPr>
    </c:title>
    <c:plotArea>
      <c:layout>
        <c:manualLayout>
          <c:layoutTarget val="inner"/>
          <c:xMode val="edge"/>
          <c:yMode val="edge"/>
          <c:x val="6.7702552719200892E-2"/>
          <c:y val="0.12234910277324634"/>
          <c:w val="0.92119866814650397"/>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'!$D$5:$D$29</c:f>
              <c:numCache>
                <c:formatCode>0.00</c:formatCode>
                <c:ptCount val="25"/>
                <c:pt idx="0">
                  <c:v>51.473223317245164</c:v>
                </c:pt>
                <c:pt idx="1">
                  <c:v>34.746962808377432</c:v>
                </c:pt>
                <c:pt idx="2">
                  <c:v>54.966216216216218</c:v>
                </c:pt>
                <c:pt idx="3">
                  <c:v>65.504267481011667</c:v>
                </c:pt>
                <c:pt idx="4">
                  <c:v>27.139954722238347</c:v>
                </c:pt>
                <c:pt idx="5">
                  <c:v>67.062526827872375</c:v>
                </c:pt>
                <c:pt idx="6">
                  <c:v>96.519201228878643</c:v>
                </c:pt>
                <c:pt idx="7">
                  <c:v>47.301489921121821</c:v>
                </c:pt>
                <c:pt idx="8">
                  <c:v>94.310953639202495</c:v>
                </c:pt>
                <c:pt idx="9">
                  <c:v>36.586023625151796</c:v>
                </c:pt>
                <c:pt idx="10">
                  <c:v>151.13634513634514</c:v>
                </c:pt>
                <c:pt idx="11">
                  <c:v>49.188154606837152</c:v>
                </c:pt>
                <c:pt idx="12">
                  <c:v>84.780756518545715</c:v>
                </c:pt>
                <c:pt idx="13">
                  <c:v>51.857957277285522</c:v>
                </c:pt>
                <c:pt idx="14">
                  <c:v>364.51103109972695</c:v>
                </c:pt>
                <c:pt idx="15">
                  <c:v>183.82674016428879</c:v>
                </c:pt>
                <c:pt idx="16">
                  <c:v>46.275626423690206</c:v>
                </c:pt>
                <c:pt idx="17">
                  <c:v>461.26307002203208</c:v>
                </c:pt>
                <c:pt idx="18">
                  <c:v>145.00665066849504</c:v>
                </c:pt>
                <c:pt idx="19">
                  <c:v>0</c:v>
                </c:pt>
                <c:pt idx="20">
                  <c:v>414.27407768832506</c:v>
                </c:pt>
                <c:pt idx="21">
                  <c:v>156.12247010714842</c:v>
                </c:pt>
                <c:pt idx="22">
                  <c:v>513.05264837268669</c:v>
                </c:pt>
                <c:pt idx="23">
                  <c:v>406.89972252694071</c:v>
                </c:pt>
                <c:pt idx="24">
                  <c:v>40.218857913535786</c:v>
                </c:pt>
              </c:numCache>
            </c:numRef>
          </c:val>
        </c:ser>
        <c:dLbls>
          <c:showVal val="1"/>
        </c:dLbls>
        <c:axId val="93943680"/>
        <c:axId val="93945216"/>
      </c:barChart>
      <c:catAx>
        <c:axId val="9394368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945216"/>
        <c:crosses val="autoZero"/>
        <c:auto val="1"/>
        <c:lblAlgn val="ctr"/>
        <c:lblOffset val="100"/>
        <c:tickLblSkip val="1"/>
        <c:tickMarkSkip val="1"/>
      </c:catAx>
      <c:valAx>
        <c:axId val="9394521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943680"/>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dd) Library Budget/Student: 7(l)/12(a)</a:t>
            </a:r>
          </a:p>
        </c:rich>
      </c:tx>
      <c:layout>
        <c:manualLayout>
          <c:xMode val="edge"/>
          <c:yMode val="edge"/>
          <c:x val="0.34073251942286348"/>
          <c:y val="1.9575856443719414E-2"/>
        </c:manualLayout>
      </c:layout>
      <c:spPr>
        <a:noFill/>
        <a:ln w="25400">
          <a:noFill/>
        </a:ln>
      </c:spPr>
    </c:title>
    <c:plotArea>
      <c:layout>
        <c:manualLayout>
          <c:layoutTarget val="inner"/>
          <c:xMode val="edge"/>
          <c:yMode val="edge"/>
          <c:x val="7.5471698113207544E-2"/>
          <c:y val="0.12234910277324634"/>
          <c:w val="0.91342952275249722"/>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'!$E$5:$E$29</c:f>
              <c:numCache>
                <c:formatCode>0.00</c:formatCode>
                <c:ptCount val="25"/>
                <c:pt idx="0">
                  <c:v>200.88053813473599</c:v>
                </c:pt>
                <c:pt idx="1">
                  <c:v>194.12759931430276</c:v>
                </c:pt>
                <c:pt idx="2">
                  <c:v>251.03205339485828</c:v>
                </c:pt>
                <c:pt idx="3">
                  <c:v>370.09944405293243</c:v>
                </c:pt>
                <c:pt idx="4">
                  <c:v>210.04353630928193</c:v>
                </c:pt>
                <c:pt idx="5">
                  <c:v>369.38045500071541</c:v>
                </c:pt>
                <c:pt idx="6">
                  <c:v>543.05453149001539</c:v>
                </c:pt>
                <c:pt idx="7">
                  <c:v>218.91717791411043</c:v>
                </c:pt>
                <c:pt idx="8">
                  <c:v>426.83701657458562</c:v>
                </c:pt>
                <c:pt idx="9">
                  <c:v>335.53472014130932</c:v>
                </c:pt>
                <c:pt idx="10">
                  <c:v>439.59055759055758</c:v>
                </c:pt>
                <c:pt idx="11">
                  <c:v>311.65718538997288</c:v>
                </c:pt>
                <c:pt idx="12">
                  <c:v>351.37715754682336</c:v>
                </c:pt>
                <c:pt idx="13">
                  <c:v>403.80932756370629</c:v>
                </c:pt>
                <c:pt idx="14">
                  <c:v>745.01002827247896</c:v>
                </c:pt>
                <c:pt idx="15">
                  <c:v>695.06755296152176</c:v>
                </c:pt>
                <c:pt idx="16">
                  <c:v>315.2738230827639</c:v>
                </c:pt>
                <c:pt idx="17">
                  <c:v>981.35457998932725</c:v>
                </c:pt>
                <c:pt idx="18">
                  <c:v>370.33445320534798</c:v>
                </c:pt>
                <c:pt idx="19">
                  <c:v>0</c:v>
                </c:pt>
                <c:pt idx="20">
                  <c:v>984.11935160337214</c:v>
                </c:pt>
                <c:pt idx="21">
                  <c:v>404.41724036785894</c:v>
                </c:pt>
                <c:pt idx="22">
                  <c:v>961.05264837268669</c:v>
                </c:pt>
                <c:pt idx="23">
                  <c:v>867.12731496418667</c:v>
                </c:pt>
                <c:pt idx="24">
                  <c:v>355.02996754257259</c:v>
                </c:pt>
              </c:numCache>
            </c:numRef>
          </c:val>
        </c:ser>
        <c:dLbls>
          <c:showVal val="1"/>
        </c:dLbls>
        <c:axId val="94024832"/>
        <c:axId val="94026368"/>
      </c:barChart>
      <c:catAx>
        <c:axId val="9402483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4026368"/>
        <c:crosses val="autoZero"/>
        <c:auto val="1"/>
        <c:lblAlgn val="ctr"/>
        <c:lblOffset val="100"/>
        <c:tickLblSkip val="1"/>
        <c:tickMarkSkip val="1"/>
      </c:catAx>
      <c:valAx>
        <c:axId val="9402636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024832"/>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ii) Students/FTE Library Personnel: 12(a)/4(e)</a:t>
            </a:r>
          </a:p>
        </c:rich>
      </c:tx>
      <c:layout>
        <c:manualLayout>
          <c:xMode val="edge"/>
          <c:yMode val="edge"/>
          <c:x val="0.30743618201997785"/>
          <c:y val="1.9575856443719414E-2"/>
        </c:manualLayout>
      </c:layout>
      <c:spPr>
        <a:noFill/>
        <a:ln w="25400">
          <a:noFill/>
        </a:ln>
      </c:spPr>
    </c:title>
    <c:plotArea>
      <c:layout>
        <c:manualLayout>
          <c:layoutTarget val="inner"/>
          <c:xMode val="edge"/>
          <c:yMode val="edge"/>
          <c:x val="6.7702552719200892E-2"/>
          <c:y val="0.12234910277324634"/>
          <c:w val="0.92119866814650397"/>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'!$J$5:$J$29</c:f>
              <c:numCache>
                <c:formatCode>0.00</c:formatCode>
                <c:ptCount val="25"/>
                <c:pt idx="0">
                  <c:v>379.50095969289828</c:v>
                </c:pt>
                <c:pt idx="1">
                  <c:v>351.04657247514393</c:v>
                </c:pt>
                <c:pt idx="2">
                  <c:v>226.10153702841174</c:v>
                </c:pt>
                <c:pt idx="3">
                  <c:v>209.36065573770492</c:v>
                </c:pt>
                <c:pt idx="4">
                  <c:v>273.44444444444446</c:v>
                </c:pt>
                <c:pt idx="5">
                  <c:v>185.04103786073603</c:v>
                </c:pt>
                <c:pt idx="6">
                  <c:v>121.68224299065422</c:v>
                </c:pt>
                <c:pt idx="7">
                  <c:v>374.09836065573774</c:v>
                </c:pt>
                <c:pt idx="8">
                  <c:v>180.60737527114966</c:v>
                </c:pt>
                <c:pt idx="9">
                  <c:v>226.04991087344027</c:v>
                </c:pt>
                <c:pt idx="10">
                  <c:v>195.62101910828025</c:v>
                </c:pt>
                <c:pt idx="11">
                  <c:v>188.09</c:v>
                </c:pt>
                <c:pt idx="12">
                  <c:v>194.5</c:v>
                </c:pt>
                <c:pt idx="13">
                  <c:v>194.12</c:v>
                </c:pt>
                <c:pt idx="14">
                  <c:v>145.20350877192982</c:v>
                </c:pt>
                <c:pt idx="15">
                  <c:v>97.389473684210529</c:v>
                </c:pt>
                <c:pt idx="16">
                  <c:v>239.45454545454541</c:v>
                </c:pt>
                <c:pt idx="17">
                  <c:v>121.17093469910371</c:v>
                </c:pt>
                <c:pt idx="18">
                  <c:v>210.15850144092218</c:v>
                </c:pt>
                <c:pt idx="19">
                  <c:v>0</c:v>
                </c:pt>
                <c:pt idx="20">
                  <c:v>116.52242577384712</c:v>
                </c:pt>
                <c:pt idx="21">
                  <c:v>238.01642710472277</c:v>
                </c:pt>
                <c:pt idx="22">
                  <c:v>120.63125481139338</c:v>
                </c:pt>
                <c:pt idx="23">
                  <c:v>98.456162642947902</c:v>
                </c:pt>
                <c:pt idx="24">
                  <c:v>199.15289256198349</c:v>
                </c:pt>
              </c:numCache>
            </c:numRef>
          </c:val>
        </c:ser>
        <c:dLbls>
          <c:showVal val="1"/>
        </c:dLbls>
        <c:axId val="93356800"/>
        <c:axId val="93358336"/>
      </c:barChart>
      <c:catAx>
        <c:axId val="9335680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358336"/>
        <c:crosses val="autoZero"/>
        <c:auto val="1"/>
        <c:lblAlgn val="ctr"/>
        <c:lblOffset val="100"/>
        <c:tickLblSkip val="1"/>
        <c:tickMarkSkip val="1"/>
      </c:catAx>
      <c:valAx>
        <c:axId val="9335833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356800"/>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jj) Direct Circulation/FTE Student: 6(d)/12(a)</a:t>
            </a:r>
          </a:p>
        </c:rich>
      </c:tx>
      <c:layout>
        <c:manualLayout>
          <c:xMode val="edge"/>
          <c:yMode val="edge"/>
          <c:x val="0.31409544950055496"/>
          <c:y val="1.9575856443719414E-2"/>
        </c:manualLayout>
      </c:layout>
      <c:spPr>
        <a:noFill/>
        <a:ln w="25400">
          <a:noFill/>
        </a:ln>
      </c:spPr>
    </c:title>
    <c:plotArea>
      <c:layout>
        <c:manualLayout>
          <c:layoutTarget val="inner"/>
          <c:xMode val="edge"/>
          <c:yMode val="edge"/>
          <c:x val="6.7702552719200892E-2"/>
          <c:y val="0.12234910277324634"/>
          <c:w val="0.92119866814650397"/>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'!$K$5:$K$29</c:f>
              <c:numCache>
                <c:formatCode>0.00</c:formatCode>
                <c:ptCount val="25"/>
                <c:pt idx="0">
                  <c:v>5.4683390653449324</c:v>
                </c:pt>
                <c:pt idx="1">
                  <c:v>8.3836923306253262</c:v>
                </c:pt>
                <c:pt idx="2">
                  <c:v>19.920278510217535</c:v>
                </c:pt>
                <c:pt idx="3">
                  <c:v>14.73925299506695</c:v>
                </c:pt>
                <c:pt idx="4">
                  <c:v>18.822197712892553</c:v>
                </c:pt>
                <c:pt idx="5">
                  <c:v>33.730862784375446</c:v>
                </c:pt>
                <c:pt idx="6">
                  <c:v>51.897081413210444</c:v>
                </c:pt>
                <c:pt idx="7">
                  <c:v>3.803242769500438</c:v>
                </c:pt>
                <c:pt idx="8">
                  <c:v>9.891784770598127</c:v>
                </c:pt>
                <c:pt idx="9">
                  <c:v>13.624047818064252</c:v>
                </c:pt>
                <c:pt idx="10">
                  <c:v>27.617419617419618</c:v>
                </c:pt>
                <c:pt idx="11">
                  <c:v>5.7626668084427664</c:v>
                </c:pt>
                <c:pt idx="12">
                  <c:v>5.6562614763128902</c:v>
                </c:pt>
                <c:pt idx="13">
                  <c:v>17.171509032213748</c:v>
                </c:pt>
                <c:pt idx="14">
                  <c:v>6.4637653142594784</c:v>
                </c:pt>
                <c:pt idx="15">
                  <c:v>4.5660397751837438</c:v>
                </c:pt>
                <c:pt idx="16">
                  <c:v>9.7261769172361436</c:v>
                </c:pt>
                <c:pt idx="17">
                  <c:v>32.657804500472871</c:v>
                </c:pt>
                <c:pt idx="18">
                  <c:v>25.127871100445663</c:v>
                </c:pt>
                <c:pt idx="19">
                  <c:v>0</c:v>
                </c:pt>
                <c:pt idx="20">
                  <c:v>90.448835759399316</c:v>
                </c:pt>
                <c:pt idx="21">
                  <c:v>25.987197404972655</c:v>
                </c:pt>
                <c:pt idx="22">
                  <c:v>19.147415443522654</c:v>
                </c:pt>
                <c:pt idx="23">
                  <c:v>32.276698715880492</c:v>
                </c:pt>
                <c:pt idx="24">
                  <c:v>21.044862389400205</c:v>
                </c:pt>
              </c:numCache>
            </c:numRef>
          </c:val>
        </c:ser>
        <c:dLbls>
          <c:showVal val="1"/>
        </c:dLbls>
        <c:axId val="94269440"/>
        <c:axId val="94270976"/>
      </c:barChart>
      <c:catAx>
        <c:axId val="9426944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4270976"/>
        <c:crosses val="autoZero"/>
        <c:auto val="1"/>
        <c:lblAlgn val="ctr"/>
        <c:lblOffset val="100"/>
        <c:tickLblSkip val="1"/>
        <c:tickMarkSkip val="1"/>
      </c:catAx>
      <c:valAx>
        <c:axId val="9427097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269440"/>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mm) Reference Transactions/FTE Student: 6(a)/12(a)</a:t>
            </a:r>
          </a:p>
        </c:rich>
      </c:tx>
      <c:layout>
        <c:manualLayout>
          <c:xMode val="edge"/>
          <c:yMode val="edge"/>
          <c:x val="0.27635960044395125"/>
          <c:y val="1.9575856443719414E-2"/>
        </c:manualLayout>
      </c:layout>
      <c:spPr>
        <a:noFill/>
        <a:ln w="25400">
          <a:noFill/>
        </a:ln>
      </c:spPr>
    </c:title>
    <c:plotArea>
      <c:layout>
        <c:manualLayout>
          <c:layoutTarget val="inner"/>
          <c:xMode val="edge"/>
          <c:yMode val="edge"/>
          <c:x val="5.9933407325194241E-2"/>
          <c:y val="0.12234910277324634"/>
          <c:w val="0.92896781354051072"/>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'!$N$5:$N$29</c:f>
              <c:numCache>
                <c:formatCode>0.00</c:formatCode>
                <c:ptCount val="25"/>
                <c:pt idx="0">
                  <c:v>1.0558943383139217</c:v>
                </c:pt>
                <c:pt idx="1">
                  <c:v>1.7048520533651337</c:v>
                </c:pt>
                <c:pt idx="2">
                  <c:v>2.5119479235332896</c:v>
                </c:pt>
                <c:pt idx="3">
                  <c:v>7.2245712943387366</c:v>
                </c:pt>
                <c:pt idx="4">
                  <c:v>10.956057351831427</c:v>
                </c:pt>
                <c:pt idx="5">
                  <c:v>3.0530834167978251</c:v>
                </c:pt>
                <c:pt idx="6">
                  <c:v>2.6459293394777266</c:v>
                </c:pt>
                <c:pt idx="7">
                  <c:v>2.3847502191060475</c:v>
                </c:pt>
                <c:pt idx="8">
                  <c:v>4.4889502762430942</c:v>
                </c:pt>
                <c:pt idx="9">
                  <c:v>2.619584588452379</c:v>
                </c:pt>
                <c:pt idx="10">
                  <c:v>5.2164428164428163</c:v>
                </c:pt>
                <c:pt idx="11">
                  <c:v>1.2196289010580041</c:v>
                </c:pt>
                <c:pt idx="12">
                  <c:v>5.5086301872934262</c:v>
                </c:pt>
                <c:pt idx="13">
                  <c:v>0</c:v>
                </c:pt>
                <c:pt idx="14">
                  <c:v>3.0756590870647367</c:v>
                </c:pt>
                <c:pt idx="15">
                  <c:v>1.5688499783830523</c:v>
                </c:pt>
                <c:pt idx="16">
                  <c:v>3.084662110858011</c:v>
                </c:pt>
                <c:pt idx="17">
                  <c:v>3.3558057579423992</c:v>
                </c:pt>
                <c:pt idx="18">
                  <c:v>3.0325677065478231</c:v>
                </c:pt>
                <c:pt idx="19">
                  <c:v>0</c:v>
                </c:pt>
                <c:pt idx="20">
                  <c:v>6.1184570762516604</c:v>
                </c:pt>
                <c:pt idx="21">
                  <c:v>2.0717083354901047</c:v>
                </c:pt>
                <c:pt idx="22">
                  <c:v>2.2862156987874922</c:v>
                </c:pt>
                <c:pt idx="23">
                  <c:v>2.3938826869716721</c:v>
                </c:pt>
                <c:pt idx="24">
                  <c:v>5.3863026692158344</c:v>
                </c:pt>
              </c:numCache>
            </c:numRef>
          </c:val>
        </c:ser>
        <c:dLbls>
          <c:showVal val="1"/>
        </c:dLbls>
        <c:axId val="107240448"/>
        <c:axId val="107246336"/>
      </c:barChart>
      <c:catAx>
        <c:axId val="10724044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07246336"/>
        <c:crosses val="autoZero"/>
        <c:auto val="1"/>
        <c:lblAlgn val="ctr"/>
        <c:lblOffset val="100"/>
        <c:tickLblSkip val="1"/>
        <c:tickMarkSkip val="1"/>
      </c:catAx>
      <c:valAx>
        <c:axId val="10724633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240448"/>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nn) Number of Students Instructed/FTE Students: 6(b)/12(a)</a:t>
            </a:r>
          </a:p>
        </c:rich>
      </c:tx>
      <c:layout>
        <c:manualLayout>
          <c:xMode val="edge"/>
          <c:yMode val="edge"/>
          <c:x val="0.24639289678135409"/>
          <c:y val="1.9575856443719414E-2"/>
        </c:manualLayout>
      </c:layout>
      <c:spPr>
        <a:noFill/>
        <a:ln w="25400">
          <a:noFill/>
        </a:ln>
      </c:spPr>
    </c:title>
    <c:plotArea>
      <c:layout>
        <c:manualLayout>
          <c:layoutTarget val="inner"/>
          <c:xMode val="edge"/>
          <c:yMode val="edge"/>
          <c:x val="5.2164261931187582E-2"/>
          <c:y val="0.12234910277324634"/>
          <c:w val="0.93673695893451725"/>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'!$O$5:$O$29</c:f>
              <c:numCache>
                <c:formatCode>0.00</c:formatCode>
                <c:ptCount val="25"/>
                <c:pt idx="0">
                  <c:v>0.37390537845727001</c:v>
                </c:pt>
                <c:pt idx="1">
                  <c:v>0.59715286576731008</c:v>
                </c:pt>
                <c:pt idx="2">
                  <c:v>0.9589238628872776</c:v>
                </c:pt>
                <c:pt idx="3">
                  <c:v>0.84997259415864068</c:v>
                </c:pt>
                <c:pt idx="4">
                  <c:v>0.69716143263481745</c:v>
                </c:pt>
                <c:pt idx="5">
                  <c:v>1.1961654027757904</c:v>
                </c:pt>
                <c:pt idx="6">
                  <c:v>0.23118279569892472</c:v>
                </c:pt>
                <c:pt idx="7">
                  <c:v>0.18624014022787028</c:v>
                </c:pt>
                <c:pt idx="8">
                  <c:v>0.94955560893586355</c:v>
                </c:pt>
                <c:pt idx="9">
                  <c:v>0.81410569810904165</c:v>
                </c:pt>
                <c:pt idx="10">
                  <c:v>0.58770858770858769</c:v>
                </c:pt>
                <c:pt idx="11">
                  <c:v>0.46732946993460578</c:v>
                </c:pt>
                <c:pt idx="12">
                  <c:v>0.31582813073815647</c:v>
                </c:pt>
                <c:pt idx="13">
                  <c:v>0.54948828903084002</c:v>
                </c:pt>
                <c:pt idx="14">
                  <c:v>0.77858057656525625</c:v>
                </c:pt>
                <c:pt idx="15">
                  <c:v>1.0365326415910072</c:v>
                </c:pt>
                <c:pt idx="16">
                  <c:v>0.74886104783599095</c:v>
                </c:pt>
                <c:pt idx="17">
                  <c:v>0.95414463012960382</c:v>
                </c:pt>
                <c:pt idx="18">
                  <c:v>0.70647925951319845</c:v>
                </c:pt>
                <c:pt idx="19">
                  <c:v>0</c:v>
                </c:pt>
                <c:pt idx="20">
                  <c:v>0.71030874739096261</c:v>
                </c:pt>
                <c:pt idx="21">
                  <c:v>0.8972169021861035</c:v>
                </c:pt>
                <c:pt idx="22">
                  <c:v>0.80057434588385445</c:v>
                </c:pt>
                <c:pt idx="23">
                  <c:v>0.43931083435503648</c:v>
                </c:pt>
                <c:pt idx="24">
                  <c:v>0.62395328501771075</c:v>
                </c:pt>
              </c:numCache>
            </c:numRef>
          </c:val>
        </c:ser>
        <c:dLbls>
          <c:showVal val="1"/>
        </c:dLbls>
        <c:axId val="107178240"/>
        <c:axId val="107192320"/>
      </c:barChart>
      <c:catAx>
        <c:axId val="10717824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07192320"/>
        <c:crosses val="autoZero"/>
        <c:auto val="1"/>
        <c:lblAlgn val="ctr"/>
        <c:lblOffset val="100"/>
        <c:tickLblSkip val="1"/>
        <c:tickMarkSkip val="1"/>
      </c:catAx>
      <c:valAx>
        <c:axId val="10719232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178240"/>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oo) Total Library Area/FTE Students: 9(e) total/12(a)</a:t>
            </a:r>
          </a:p>
        </c:rich>
      </c:tx>
      <c:layout>
        <c:manualLayout>
          <c:xMode val="edge"/>
          <c:yMode val="edge"/>
          <c:x val="0.28079911209766928"/>
          <c:y val="1.9575856443719414E-2"/>
        </c:manualLayout>
      </c:layout>
      <c:spPr>
        <a:noFill/>
        <a:ln w="25400">
          <a:noFill/>
        </a:ln>
      </c:spPr>
    </c:title>
    <c:plotArea>
      <c:layout>
        <c:manualLayout>
          <c:layoutTarget val="inner"/>
          <c:xMode val="edge"/>
          <c:yMode val="edge"/>
          <c:x val="5.2164261931187582E-2"/>
          <c:y val="0.12234910277324634"/>
          <c:w val="0.93673695893451725"/>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'!$P$5:$P$29</c:f>
              <c:numCache>
                <c:formatCode>0.00</c:formatCode>
                <c:ptCount val="25"/>
                <c:pt idx="0">
                  <c:v>0.40161339267651225</c:v>
                </c:pt>
                <c:pt idx="1">
                  <c:v>0.66542446150406198</c:v>
                </c:pt>
                <c:pt idx="2">
                  <c:v>0.78831575477916949</c:v>
                </c:pt>
                <c:pt idx="3">
                  <c:v>0.90047764466369129</c:v>
                </c:pt>
                <c:pt idx="4">
                  <c:v>0.58977186973936258</c:v>
                </c:pt>
                <c:pt idx="5">
                  <c:v>0.7386607526112462</c:v>
                </c:pt>
                <c:pt idx="6">
                  <c:v>0.76190476190476186</c:v>
                </c:pt>
                <c:pt idx="7">
                  <c:v>0.28659070990359337</c:v>
                </c:pt>
                <c:pt idx="8">
                  <c:v>0.55368724477540232</c:v>
                </c:pt>
                <c:pt idx="9">
                  <c:v>0.38465784534830538</c:v>
                </c:pt>
                <c:pt idx="10">
                  <c:v>1.1848595848595849</c:v>
                </c:pt>
                <c:pt idx="11">
                  <c:v>0.6943484502100058</c:v>
                </c:pt>
                <c:pt idx="12">
                  <c:v>0.64120455380095487</c:v>
                </c:pt>
                <c:pt idx="13">
                  <c:v>0.73081942441101722</c:v>
                </c:pt>
                <c:pt idx="14">
                  <c:v>0.52552980692554918</c:v>
                </c:pt>
                <c:pt idx="15">
                  <c:v>1.0268050151318633</c:v>
                </c:pt>
                <c:pt idx="16">
                  <c:v>0.71659073652239946</c:v>
                </c:pt>
                <c:pt idx="17">
                  <c:v>0.93380321130243193</c:v>
                </c:pt>
                <c:pt idx="18">
                  <c:v>0.44942063764141243</c:v>
                </c:pt>
                <c:pt idx="19">
                  <c:v>0</c:v>
                </c:pt>
                <c:pt idx="20">
                  <c:v>1.3658236426228618</c:v>
                </c:pt>
                <c:pt idx="21">
                  <c:v>0.60286074158427805</c:v>
                </c:pt>
                <c:pt idx="22">
                  <c:v>1.7485641352903638</c:v>
                </c:pt>
                <c:pt idx="23">
                  <c:v>1.3652164935148738</c:v>
                </c:pt>
                <c:pt idx="24">
                  <c:v>0.33761652809271858</c:v>
                </c:pt>
              </c:numCache>
            </c:numRef>
          </c:val>
        </c:ser>
        <c:dLbls>
          <c:showVal val="1"/>
        </c:dLbls>
        <c:axId val="107410944"/>
        <c:axId val="107412480"/>
      </c:barChart>
      <c:catAx>
        <c:axId val="10741094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07412480"/>
        <c:crosses val="autoZero"/>
        <c:auto val="1"/>
        <c:lblAlgn val="ctr"/>
        <c:lblOffset val="100"/>
        <c:tickLblSkip val="1"/>
        <c:tickMarkSkip val="1"/>
      </c:catAx>
      <c:valAx>
        <c:axId val="10741248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410944"/>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pp) Number of Seats/FTE Student: 9(f) total/12(a)</a:t>
            </a:r>
          </a:p>
        </c:rich>
      </c:tx>
      <c:layout>
        <c:manualLayout>
          <c:xMode val="edge"/>
          <c:yMode val="edge"/>
          <c:x val="0.29300776914539406"/>
          <c:y val="1.9575856443719414E-2"/>
        </c:manualLayout>
      </c:layout>
      <c:spPr>
        <a:noFill/>
        <a:ln w="25400">
          <a:noFill/>
        </a:ln>
      </c:spPr>
    </c:title>
    <c:plotArea>
      <c:layout>
        <c:manualLayout>
          <c:layoutTarget val="inner"/>
          <c:xMode val="edge"/>
          <c:yMode val="edge"/>
          <c:x val="5.2164261931187582E-2"/>
          <c:y val="0.12234910277324634"/>
          <c:w val="0.93673695893451725"/>
          <c:h val="0.77324632952691674"/>
        </c:manualLayout>
      </c:layout>
      <c:barChart>
        <c:barDir val="col"/>
        <c:grouping val="clustered"/>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Ratios 2005-2006 '!$Q$5:$Q$29</c:f>
              <c:numCache>
                <c:formatCode>0.00</c:formatCode>
                <c:ptCount val="25"/>
                <c:pt idx="0">
                  <c:v>6.9578913904222425E-2</c:v>
                </c:pt>
                <c:pt idx="1">
                  <c:v>6.7973466497726759E-2</c:v>
                </c:pt>
                <c:pt idx="2">
                  <c:v>8.1575477916941336E-2</c:v>
                </c:pt>
                <c:pt idx="3">
                  <c:v>0.10061858899068202</c:v>
                </c:pt>
                <c:pt idx="4">
                  <c:v>4.4697277529459567E-2</c:v>
                </c:pt>
                <c:pt idx="5">
                  <c:v>0.10258978394620118</c:v>
                </c:pt>
                <c:pt idx="6">
                  <c:v>6.5284178187403993E-2</c:v>
                </c:pt>
                <c:pt idx="7">
                  <c:v>2.5416301489921123E-2</c:v>
                </c:pt>
                <c:pt idx="8">
                  <c:v>7.6627432140283447E-2</c:v>
                </c:pt>
                <c:pt idx="9">
                  <c:v>5.7880044790007412E-2</c:v>
                </c:pt>
                <c:pt idx="10">
                  <c:v>0.12763532763532764</c:v>
                </c:pt>
                <c:pt idx="11">
                  <c:v>0.12494018820777286</c:v>
                </c:pt>
                <c:pt idx="12">
                  <c:v>9.1076019096584651E-2</c:v>
                </c:pt>
                <c:pt idx="13">
                  <c:v>7.8988941548183256E-2</c:v>
                </c:pt>
                <c:pt idx="14">
                  <c:v>8.2642631032066302E-2</c:v>
                </c:pt>
                <c:pt idx="15">
                  <c:v>8.6467790747946388E-2</c:v>
                </c:pt>
                <c:pt idx="16">
                  <c:v>6.786256643887624E-2</c:v>
                </c:pt>
                <c:pt idx="17">
                  <c:v>7.4497144276136074E-2</c:v>
                </c:pt>
                <c:pt idx="18">
                  <c:v>2.9893726431264998E-2</c:v>
                </c:pt>
                <c:pt idx="19">
                  <c:v>0</c:v>
                </c:pt>
                <c:pt idx="20">
                  <c:v>0.1202732373749695</c:v>
                </c:pt>
                <c:pt idx="21">
                  <c:v>3.0022257880842694E-2</c:v>
                </c:pt>
                <c:pt idx="22">
                  <c:v>0.16145500957243139</c:v>
                </c:pt>
                <c:pt idx="23">
                  <c:v>0.11137639543137381</c:v>
                </c:pt>
                <c:pt idx="24">
                  <c:v>2.6084507877224963E-2</c:v>
                </c:pt>
              </c:numCache>
            </c:numRef>
          </c:val>
        </c:ser>
        <c:dLbls>
          <c:showVal val="1"/>
        </c:dLbls>
        <c:axId val="107500288"/>
        <c:axId val="107501824"/>
      </c:barChart>
      <c:catAx>
        <c:axId val="10750028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07501824"/>
        <c:crosses val="autoZero"/>
        <c:auto val="1"/>
        <c:lblAlgn val="ctr"/>
        <c:lblOffset val="100"/>
        <c:tickLblSkip val="1"/>
        <c:tickMarkSkip val="1"/>
      </c:catAx>
      <c:valAx>
        <c:axId val="10750182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500288"/>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
c)  Collection Budget/FTE Student:  7(j)/3(a)</a:t>
            </a:r>
          </a:p>
        </c:rich>
      </c:tx>
      <c:layout>
        <c:manualLayout>
          <c:xMode val="edge"/>
          <c:yMode val="edge"/>
          <c:x val="0.28100619012146905"/>
          <c:y val="2.6470588235294121E-2"/>
        </c:manualLayout>
      </c:layout>
      <c:spPr>
        <a:noFill/>
        <a:ln w="25400">
          <a:noFill/>
        </a:ln>
      </c:spPr>
    </c:title>
    <c:plotArea>
      <c:layout>
        <c:manualLayout>
          <c:layoutTarget val="inner"/>
          <c:xMode val="edge"/>
          <c:yMode val="edge"/>
          <c:x val="6.9384244474436807E-2"/>
          <c:y val="0.20441176470588238"/>
          <c:w val="0.918473936230357"/>
          <c:h val="0.69558823529411762"/>
        </c:manualLayout>
      </c:layout>
      <c:barChart>
        <c:barDir val="col"/>
        <c:grouping val="clustered"/>
        <c:varyColors val="1"/>
        <c:ser>
          <c:idx val="0"/>
          <c:order val="0"/>
          <c:tx>
            <c:strRef>
              <c:f>'Revised CPSLD Stats 2005-2006'!$DD$1</c:f>
              <c:strCache>
                <c:ptCount val="1"/>
                <c:pt idx="0">
                  <c:v>c)  Collection Budget/FTE Student:  7(j)/3(a)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2005-2006'!$DD$4:$DD$28</c:f>
              <c:numCache>
                <c:formatCode>0.00</c:formatCode>
                <c:ptCount val="25"/>
                <c:pt idx="0">
                  <c:v>37.942586280357901</c:v>
                </c:pt>
                <c:pt idx="1">
                  <c:v>0</c:v>
                </c:pt>
                <c:pt idx="2">
                  <c:v>55.821757322175735</c:v>
                </c:pt>
                <c:pt idx="3">
                  <c:v>50.731049120679202</c:v>
                </c:pt>
                <c:pt idx="4">
                  <c:v>27.135229251305862</c:v>
                </c:pt>
                <c:pt idx="5">
                  <c:v>0</c:v>
                </c:pt>
                <c:pt idx="6">
                  <c:v>96.519201228878643</c:v>
                </c:pt>
                <c:pt idx="7">
                  <c:v>44.166121112929623</c:v>
                </c:pt>
                <c:pt idx="8">
                  <c:v>84.135111968284576</c:v>
                </c:pt>
                <c:pt idx="9">
                  <c:v>40.162915512465375</c:v>
                </c:pt>
                <c:pt idx="10">
                  <c:v>141.17320559610707</c:v>
                </c:pt>
                <c:pt idx="11">
                  <c:v>56.689950980392155</c:v>
                </c:pt>
                <c:pt idx="12">
                  <c:v>72.143124999999998</c:v>
                </c:pt>
                <c:pt idx="13">
                  <c:v>50.132802124834001</c:v>
                </c:pt>
                <c:pt idx="14">
                  <c:v>289.14241901475947</c:v>
                </c:pt>
                <c:pt idx="15">
                  <c:v>183.76715289032956</c:v>
                </c:pt>
                <c:pt idx="16">
                  <c:v>43.41585040071238</c:v>
                </c:pt>
                <c:pt idx="17">
                  <c:v>435.40372051269264</c:v>
                </c:pt>
                <c:pt idx="18">
                  <c:v>118.02020089285715</c:v>
                </c:pt>
                <c:pt idx="19">
                  <c:v>0</c:v>
                </c:pt>
                <c:pt idx="20">
                  <c:v>0</c:v>
                </c:pt>
                <c:pt idx="21">
                  <c:v>159.66807834833244</c:v>
                </c:pt>
                <c:pt idx="22">
                  <c:v>560.63702928870293</c:v>
                </c:pt>
                <c:pt idx="23">
                  <c:v>0</c:v>
                </c:pt>
                <c:pt idx="24">
                  <c:v>34.053043041786928</c:v>
                </c:pt>
              </c:numCache>
            </c:numRef>
          </c:val>
        </c:ser>
        <c:dLbls>
          <c:showVal val="1"/>
        </c:dLbls>
        <c:axId val="80323328"/>
        <c:axId val="80324864"/>
      </c:barChart>
      <c:catAx>
        <c:axId val="8032332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0324864"/>
        <c:crosses val="autoZero"/>
        <c:auto val="1"/>
        <c:lblAlgn val="ctr"/>
        <c:lblOffset val="100"/>
        <c:tickLblSkip val="1"/>
        <c:tickMarkSkip val="1"/>
      </c:catAx>
      <c:valAx>
        <c:axId val="80324864"/>
        <c:scaling>
          <c:orientation val="minMax"/>
          <c:max val="90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032332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28" orientation="landscape" useFirstPageNumber="1"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d)  Library Budget/ Student:  7(l)/3(a)</a:t>
            </a:r>
          </a:p>
        </c:rich>
      </c:tx>
      <c:layout>
        <c:manualLayout>
          <c:xMode val="edge"/>
          <c:yMode val="edge"/>
          <c:x val="0.31537793223284116"/>
          <c:y val="2.6509591964855229E-2"/>
        </c:manualLayout>
      </c:layout>
      <c:spPr>
        <a:noFill/>
        <a:ln w="25400">
          <a:noFill/>
        </a:ln>
      </c:spPr>
    </c:title>
    <c:plotArea>
      <c:layout>
        <c:manualLayout>
          <c:layoutTarget val="inner"/>
          <c:xMode val="edge"/>
          <c:yMode val="edge"/>
          <c:x val="7.7324066029539534E-2"/>
          <c:y val="0.15611204157081418"/>
          <c:w val="0.9105125977410945"/>
          <c:h val="0.74374133012510535"/>
        </c:manualLayout>
      </c:layout>
      <c:barChart>
        <c:barDir val="col"/>
        <c:grouping val="clustered"/>
        <c:varyColors val="1"/>
        <c:ser>
          <c:idx val="0"/>
          <c:order val="0"/>
          <c:tx>
            <c:strRef>
              <c:f>'Revised CPSLD Stats 2005-2006'!$DE$1</c:f>
              <c:strCache>
                <c:ptCount val="1"/>
                <c:pt idx="0">
                  <c:v>d)  Library Budget/ Student:  7(l)/3(a)</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2005-2006'!$A$4:$B$28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2005-2006'!$DE$4:$DE$28</c:f>
              <c:numCache>
                <c:formatCode>0.00</c:formatCode>
                <c:ptCount val="25"/>
                <c:pt idx="0">
                  <c:v>148.07557520238603</c:v>
                </c:pt>
                <c:pt idx="1">
                  <c:v>0</c:v>
                </c:pt>
                <c:pt idx="2">
                  <c:v>254.93933054393307</c:v>
                </c:pt>
                <c:pt idx="3">
                  <c:v>286.63068526379624</c:v>
                </c:pt>
                <c:pt idx="4">
                  <c:v>210.00696459663376</c:v>
                </c:pt>
                <c:pt idx="5">
                  <c:v>0</c:v>
                </c:pt>
                <c:pt idx="6">
                  <c:v>543.05453149001539</c:v>
                </c:pt>
                <c:pt idx="7">
                  <c:v>204.40630114566284</c:v>
                </c:pt>
                <c:pt idx="8">
                  <c:v>380.78270652523304</c:v>
                </c:pt>
                <c:pt idx="9">
                  <c:v>368.3388157894737</c:v>
                </c:pt>
                <c:pt idx="10">
                  <c:v>410.61207420924575</c:v>
                </c:pt>
                <c:pt idx="11">
                  <c:v>359.18872549019608</c:v>
                </c:pt>
                <c:pt idx="12">
                  <c:v>299</c:v>
                </c:pt>
                <c:pt idx="13">
                  <c:v>390.37583001328022</c:v>
                </c:pt>
                <c:pt idx="14">
                  <c:v>590.96703086064792</c:v>
                </c:pt>
                <c:pt idx="15">
                  <c:v>694.84224743381958</c:v>
                </c:pt>
                <c:pt idx="16">
                  <c:v>295.79029385574353</c:v>
                </c:pt>
                <c:pt idx="17">
                  <c:v>926.33783851179487</c:v>
                </c:pt>
                <c:pt idx="18">
                  <c:v>301.41339285714287</c:v>
                </c:pt>
                <c:pt idx="19">
                  <c:v>0</c:v>
                </c:pt>
                <c:pt idx="20">
                  <c:v>0</c:v>
                </c:pt>
                <c:pt idx="21">
                  <c:v>413.60172931004058</c:v>
                </c:pt>
                <c:pt idx="22">
                  <c:v>1050.1879358437936</c:v>
                </c:pt>
                <c:pt idx="23">
                  <c:v>0</c:v>
                </c:pt>
                <c:pt idx="24">
                  <c:v>300.60154348098888</c:v>
                </c:pt>
              </c:numCache>
            </c:numRef>
          </c:val>
        </c:ser>
        <c:dLbls>
          <c:showVal val="1"/>
        </c:dLbls>
        <c:axId val="80269312"/>
        <c:axId val="80270848"/>
      </c:barChart>
      <c:catAx>
        <c:axId val="8026931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0270848"/>
        <c:crosses val="autoZero"/>
        <c:auto val="1"/>
        <c:lblAlgn val="ctr"/>
        <c:lblOffset val="100"/>
        <c:tickLblSkip val="1"/>
        <c:tickMarkSkip val="1"/>
      </c:catAx>
      <c:valAx>
        <c:axId val="80270848"/>
        <c:scaling>
          <c:orientation val="minMax"/>
          <c:max val="160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026931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29"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0" u="none" strike="noStrike" baseline="0">
                <a:solidFill>
                  <a:srgbClr val="000000"/>
                </a:solidFill>
                <a:latin typeface="Arial Black"/>
                <a:ea typeface="Arial Black"/>
                <a:cs typeface="Arial Black"/>
              </a:defRPr>
            </a:pPr>
            <a:r>
              <a:t>e)  Collection Budget as % of Library Budget:  7(j)/7(l)</a:t>
            </a:r>
          </a:p>
        </c:rich>
      </c:tx>
      <c:layout>
        <c:manualLayout>
          <c:xMode val="edge"/>
          <c:yMode val="edge"/>
          <c:x val="0.23370981754995659"/>
          <c:y val="2.6431755965141981E-2"/>
        </c:manualLayout>
      </c:layout>
      <c:spPr>
        <a:noFill/>
        <a:ln w="25400">
          <a:noFill/>
        </a:ln>
      </c:spPr>
    </c:title>
    <c:plotArea>
      <c:layout>
        <c:manualLayout>
          <c:layoutTarget val="inner"/>
          <c:xMode val="edge"/>
          <c:yMode val="edge"/>
          <c:x val="6.6029539530842743E-2"/>
          <c:y val="0.15565367401694719"/>
          <c:w val="0.92180712423979161"/>
          <c:h val="0.74449445968483252"/>
        </c:manualLayout>
      </c:layout>
      <c:barChart>
        <c:barDir val="col"/>
        <c:grouping val="clustered"/>
        <c:varyColors val="1"/>
        <c:ser>
          <c:idx val="0"/>
          <c:order val="0"/>
          <c:tx>
            <c:strRef>
              <c:f>'Revised CPSLD Stats 2005-2006'!$DF$1</c:f>
              <c:strCache>
                <c:ptCount val="1"/>
                <c:pt idx="0">
                  <c:v>e)  Collection Budget as % of Library Budget:  7(j)/7(l)</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2005-2006'!$DF$4:$DF$28</c:f>
              <c:numCache>
                <c:formatCode>0.0%</c:formatCode>
                <c:ptCount val="25"/>
                <c:pt idx="0">
                  <c:v>0.25623798002134329</c:v>
                </c:pt>
                <c:pt idx="1">
                  <c:v>0.17899032868644443</c:v>
                </c:pt>
                <c:pt idx="2">
                  <c:v>0.21896094730881907</c:v>
                </c:pt>
                <c:pt idx="3">
                  <c:v>0.17699099129595858</c:v>
                </c:pt>
                <c:pt idx="4">
                  <c:v>0.1292110921341359</c:v>
                </c:pt>
                <c:pt idx="5">
                  <c:v>0.18155407499225287</c:v>
                </c:pt>
                <c:pt idx="6">
                  <c:v>0.17773390264151265</c:v>
                </c:pt>
                <c:pt idx="7">
                  <c:v>0.21607025255770473</c:v>
                </c:pt>
                <c:pt idx="8">
                  <c:v>0.22095308039602177</c:v>
                </c:pt>
                <c:pt idx="9">
                  <c:v>0.10903796665139071</c:v>
                </c:pt>
                <c:pt idx="10">
                  <c:v>0.34381162772180424</c:v>
                </c:pt>
                <c:pt idx="11">
                  <c:v>0.15782775726889983</c:v>
                </c:pt>
                <c:pt idx="12">
                  <c:v>0.24128135451505017</c:v>
                </c:pt>
                <c:pt idx="13">
                  <c:v>0.12842189057434353</c:v>
                </c:pt>
                <c:pt idx="14">
                  <c:v>0.48926996586200466</c:v>
                </c:pt>
                <c:pt idx="15">
                  <c:v>0.26447320031131599</c:v>
                </c:pt>
                <c:pt idx="16">
                  <c:v>0.14677915841919484</c:v>
                </c:pt>
                <c:pt idx="17">
                  <c:v>0.47002691934962854</c:v>
                </c:pt>
                <c:pt idx="18">
                  <c:v>0.39155592846796194</c:v>
                </c:pt>
                <c:pt idx="19">
                  <c:v>0.41815004078834417</c:v>
                </c:pt>
                <c:pt idx="20">
                  <c:v>0.42095918245421232</c:v>
                </c:pt>
                <c:pt idx="21">
                  <c:v>0.38604306276641176</c:v>
                </c:pt>
                <c:pt idx="22">
                  <c:v>0.53384447692997772</c:v>
                </c:pt>
                <c:pt idx="23">
                  <c:v>0.46925026522056468</c:v>
                </c:pt>
                <c:pt idx="24">
                  <c:v>0.11328299464949543</c:v>
                </c:pt>
              </c:numCache>
            </c:numRef>
          </c:val>
        </c:ser>
        <c:dLbls>
          <c:showVal val="1"/>
        </c:dLbls>
        <c:axId val="85895808"/>
        <c:axId val="85901696"/>
      </c:barChart>
      <c:catAx>
        <c:axId val="8589580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5901696"/>
        <c:crosses val="autoZero"/>
        <c:auto val="1"/>
        <c:lblAlgn val="ctr"/>
        <c:lblOffset val="100"/>
        <c:tickLblSkip val="1"/>
        <c:tickMarkSkip val="1"/>
      </c:catAx>
      <c:valAx>
        <c:axId val="85901696"/>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89580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 </c:oddFooter>
    </c:headerFooter>
    <c:pageMargins b="1" l="0.75000000000000011" r="0.75000000000000011" t="1" header="0.5" footer="0.5"/>
    <c:pageSetup firstPageNumber="30" orientation="landscape" useFirstPageNumber="1"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0" i="1" u="none" strike="noStrike" baseline="0">
                <a:solidFill>
                  <a:srgbClr val="000000"/>
                </a:solidFill>
                <a:latin typeface="Arial Black"/>
                <a:ea typeface="Arial Black"/>
                <a:cs typeface="Arial Black"/>
              </a:defRPr>
            </a:pPr>
            <a:r>
              <a:t>f)  Periodicals as % of Library Budget:  7(d)/7(l)</a:t>
            </a:r>
          </a:p>
        </c:rich>
      </c:tx>
      <c:layout>
        <c:manualLayout>
          <c:xMode val="edge"/>
          <c:yMode val="edge"/>
          <c:x val="0.26452743205879026"/>
          <c:y val="2.6431755965141981E-2"/>
        </c:manualLayout>
      </c:layout>
      <c:spPr>
        <a:noFill/>
        <a:ln w="25400">
          <a:noFill/>
        </a:ln>
      </c:spPr>
    </c:title>
    <c:plotArea>
      <c:layout>
        <c:manualLayout>
          <c:layoutTarget val="inner"/>
          <c:xMode val="edge"/>
          <c:yMode val="edge"/>
          <c:x val="6.5915032250714961E-2"/>
          <c:y val="0.15565367401694719"/>
          <c:w val="0.92194314845407899"/>
          <c:h val="0.74449445968483252"/>
        </c:manualLayout>
      </c:layout>
      <c:barChart>
        <c:barDir val="col"/>
        <c:grouping val="clustered"/>
        <c:varyColors val="1"/>
        <c:ser>
          <c:idx val="0"/>
          <c:order val="0"/>
          <c:tx>
            <c:strRef>
              <c:f>'Revised CPSLD Stats 2005-2006'!$DG$1</c:f>
              <c:strCache>
                <c:ptCount val="1"/>
                <c:pt idx="0">
                  <c:v>f)  Periodicals as % of Library Budget:  7(d)/7(l)</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2005-2006'!$DG$4:$DG$28</c:f>
              <c:numCache>
                <c:formatCode>0.0%</c:formatCode>
                <c:ptCount val="25"/>
                <c:pt idx="0">
                  <c:v>5.3489826696500729E-2</c:v>
                </c:pt>
                <c:pt idx="1">
                  <c:v>3.9468480885813999E-2</c:v>
                </c:pt>
                <c:pt idx="2">
                  <c:v>5.964746719623177E-2</c:v>
                </c:pt>
                <c:pt idx="3">
                  <c:v>5.7452174317788485E-2</c:v>
                </c:pt>
                <c:pt idx="4">
                  <c:v>3.8320592965990684E-2</c:v>
                </c:pt>
                <c:pt idx="5">
                  <c:v>3.9045553145336226E-2</c:v>
                </c:pt>
                <c:pt idx="6">
                  <c:v>2.4046151866115462E-2</c:v>
                </c:pt>
                <c:pt idx="7">
                  <c:v>4.4118029741637289E-2</c:v>
                </c:pt>
                <c:pt idx="8">
                  <c:v>3.7259081361173604E-2</c:v>
                </c:pt>
                <c:pt idx="9">
                  <c:v>3.0992820295883714E-2</c:v>
                </c:pt>
                <c:pt idx="10">
                  <c:v>4.5420591552060324E-2</c:v>
                </c:pt>
                <c:pt idx="11">
                  <c:v>3.3666214030801986E-2</c:v>
                </c:pt>
                <c:pt idx="12">
                  <c:v>4.9276755852842809E-2</c:v>
                </c:pt>
                <c:pt idx="13">
                  <c:v>2.8916187281640263E-2</c:v>
                </c:pt>
                <c:pt idx="14">
                  <c:v>4.6706615959715543E-2</c:v>
                </c:pt>
                <c:pt idx="15">
                  <c:v>3.1779267318895965E-2</c:v>
                </c:pt>
                <c:pt idx="16">
                  <c:v>5.8883562004681304E-2</c:v>
                </c:pt>
                <c:pt idx="17">
                  <c:v>0.12514164961774524</c:v>
                </c:pt>
                <c:pt idx="18">
                  <c:v>8.9256568014384613E-2</c:v>
                </c:pt>
                <c:pt idx="19">
                  <c:v>4.7813207773397759E-2</c:v>
                </c:pt>
                <c:pt idx="20">
                  <c:v>0.11865557244541662</c:v>
                </c:pt>
                <c:pt idx="21">
                  <c:v>9.0926117836187079E-2</c:v>
                </c:pt>
                <c:pt idx="22">
                  <c:v>0.18253025708687992</c:v>
                </c:pt>
                <c:pt idx="23">
                  <c:v>0.33479192241152467</c:v>
                </c:pt>
                <c:pt idx="24">
                  <c:v>2.3043725809005464E-2</c:v>
                </c:pt>
              </c:numCache>
            </c:numRef>
          </c:val>
        </c:ser>
        <c:dLbls>
          <c:showVal val="1"/>
        </c:dLbls>
        <c:axId val="80533376"/>
        <c:axId val="80534912"/>
      </c:barChart>
      <c:catAx>
        <c:axId val="8053337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0534912"/>
        <c:crosses val="autoZero"/>
        <c:auto val="1"/>
        <c:lblAlgn val="ctr"/>
        <c:lblOffset val="100"/>
        <c:tickLblSkip val="1"/>
        <c:tickMarkSkip val="1"/>
      </c:catAx>
      <c:valAx>
        <c:axId val="80534912"/>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053337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1" orientation="landscape" useFirstPageNumber="1"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g)  Electronic Services as % of Library Budget:  7(i)/7(l)</a:t>
            </a:r>
          </a:p>
        </c:rich>
      </c:tx>
      <c:layout>
        <c:manualLayout>
          <c:xMode val="edge"/>
          <c:yMode val="edge"/>
          <c:x val="0.22376418843005869"/>
          <c:y val="2.6470588235294121E-2"/>
        </c:manualLayout>
      </c:layout>
      <c:spPr>
        <a:noFill/>
        <a:ln w="25400">
          <a:noFill/>
        </a:ln>
      </c:spPr>
    </c:title>
    <c:plotArea>
      <c:layout>
        <c:manualLayout>
          <c:layoutTarget val="inner"/>
          <c:xMode val="edge"/>
          <c:yMode val="edge"/>
          <c:x val="6.5915032250714961E-2"/>
          <c:y val="0.1558823529411765"/>
          <c:w val="0.92194314845407899"/>
          <c:h val="0.74411764705882366"/>
        </c:manualLayout>
      </c:layout>
      <c:barChart>
        <c:barDir val="col"/>
        <c:grouping val="clustered"/>
        <c:varyColors val="1"/>
        <c:ser>
          <c:idx val="0"/>
          <c:order val="0"/>
          <c:tx>
            <c:strRef>
              <c:f>'Revised CPSLD Stats 2005-2006'!$DH$1</c:f>
              <c:strCache>
                <c:ptCount val="1"/>
                <c:pt idx="0">
                  <c:v>g)  Electronic Services as % of Library Budget:  7(i)/7(l)</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2005-2006'!$DH$4:$DH$28</c:f>
              <c:numCache>
                <c:formatCode>0.0%</c:formatCode>
                <c:ptCount val="25"/>
                <c:pt idx="0">
                  <c:v>9.6878465269702507E-2</c:v>
                </c:pt>
                <c:pt idx="1">
                  <c:v>3.4093395940275127E-2</c:v>
                </c:pt>
                <c:pt idx="2">
                  <c:v>1.8594135941769722E-2</c:v>
                </c:pt>
                <c:pt idx="3">
                  <c:v>3.7876543941233971E-2</c:v>
                </c:pt>
                <c:pt idx="4">
                  <c:v>4.5671867831816093E-2</c:v>
                </c:pt>
                <c:pt idx="5">
                  <c:v>4.8419584753641151E-2</c:v>
                </c:pt>
                <c:pt idx="6">
                  <c:v>4.2249776184946901E-2</c:v>
                </c:pt>
                <c:pt idx="7">
                  <c:v>6.0684309875112349E-2</c:v>
                </c:pt>
                <c:pt idx="8">
                  <c:v>4.5861594976708324E-2</c:v>
                </c:pt>
                <c:pt idx="9">
                  <c:v>3.1192582930870377E-2</c:v>
                </c:pt>
                <c:pt idx="10">
                  <c:v>0.15377835222401429</c:v>
                </c:pt>
                <c:pt idx="11">
                  <c:v>3.71940443128237E-2</c:v>
                </c:pt>
                <c:pt idx="12">
                  <c:v>0.10348453177257524</c:v>
                </c:pt>
                <c:pt idx="13">
                  <c:v>2.6364758992083768E-2</c:v>
                </c:pt>
                <c:pt idx="14">
                  <c:v>5.0923185456078754E-2</c:v>
                </c:pt>
                <c:pt idx="15">
                  <c:v>0.18035179329364392</c:v>
                </c:pt>
                <c:pt idx="16">
                  <c:v>3.920854375362199E-2</c:v>
                </c:pt>
                <c:pt idx="17">
                  <c:v>0.16250360719285023</c:v>
                </c:pt>
                <c:pt idx="18">
                  <c:v>0.12307195563757653</c:v>
                </c:pt>
                <c:pt idx="19">
                  <c:v>6.8966506480160825E-2</c:v>
                </c:pt>
                <c:pt idx="20">
                  <c:v>0.23562683825519284</c:v>
                </c:pt>
                <c:pt idx="21">
                  <c:v>0.12620947906485014</c:v>
                </c:pt>
                <c:pt idx="22">
                  <c:v>0.21030870811128646</c:v>
                </c:pt>
                <c:pt idx="23">
                  <c:v>0</c:v>
                </c:pt>
                <c:pt idx="24">
                  <c:v>2.5156547061676679E-2</c:v>
                </c:pt>
              </c:numCache>
            </c:numRef>
          </c:val>
        </c:ser>
        <c:dLbls>
          <c:showVal val="1"/>
        </c:dLbls>
        <c:axId val="86008960"/>
        <c:axId val="86010496"/>
      </c:barChart>
      <c:catAx>
        <c:axId val="8600896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010496"/>
        <c:crosses val="autoZero"/>
        <c:auto val="1"/>
        <c:lblAlgn val="ctr"/>
        <c:lblOffset val="100"/>
        <c:tickLblSkip val="1"/>
        <c:tickMarkSkip val="1"/>
      </c:catAx>
      <c:valAx>
        <c:axId val="86010496"/>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00896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2" orientation="landscape" useFirstPageNumber="1" horizontalDpi="1200"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h)  Library Budget as % of Institutional Budget 7(l)/8(c)
</a:t>
            </a:r>
          </a:p>
        </c:rich>
      </c:tx>
      <c:layout>
        <c:manualLayout>
          <c:xMode val="edge"/>
          <c:yMode val="edge"/>
          <c:x val="0.22549879454191962"/>
          <c:y val="2.6470588235294121E-2"/>
        </c:manualLayout>
      </c:layout>
      <c:spPr>
        <a:noFill/>
        <a:ln w="25400">
          <a:noFill/>
        </a:ln>
      </c:spPr>
    </c:title>
    <c:plotArea>
      <c:layout>
        <c:manualLayout>
          <c:layoutTarget val="inner"/>
          <c:xMode val="edge"/>
          <c:yMode val="edge"/>
          <c:x val="6.5915032250714961E-2"/>
          <c:y val="0.20441176470588238"/>
          <c:w val="0.92194314845407899"/>
          <c:h val="0.69558823529411762"/>
        </c:manualLayout>
      </c:layout>
      <c:barChart>
        <c:barDir val="col"/>
        <c:grouping val="clustered"/>
        <c:varyColors val="1"/>
        <c:ser>
          <c:idx val="0"/>
          <c:order val="0"/>
          <c:tx>
            <c:strRef>
              <c:f>'Revised CPSLD Stats 2005-2006'!$DI$1</c:f>
              <c:strCache>
                <c:ptCount val="1"/>
                <c:pt idx="0">
                  <c:v>h)  Library Budget as % of Institutional Budget 7(l)/8©</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2005-2006'!$DI$4:$DI$28</c:f>
              <c:numCache>
                <c:formatCode>0.0%</c:formatCode>
                <c:ptCount val="25"/>
                <c:pt idx="0">
                  <c:v>1.3106564958930233E-2</c:v>
                </c:pt>
                <c:pt idx="1">
                  <c:v>1.8301227634834757E-2</c:v>
                </c:pt>
                <c:pt idx="2">
                  <c:v>2.2397242923123888E-2</c:v>
                </c:pt>
                <c:pt idx="3">
                  <c:v>3.4916882234327637E-2</c:v>
                </c:pt>
                <c:pt idx="4">
                  <c:v>1.0133799639387271E-2</c:v>
                </c:pt>
                <c:pt idx="5">
                  <c:v>3.7347591849961517E-2</c:v>
                </c:pt>
                <c:pt idx="6">
                  <c:v>3.772595397751298E-2</c:v>
                </c:pt>
                <c:pt idx="7">
                  <c:v>1.4963395962346093E-2</c:v>
                </c:pt>
                <c:pt idx="8">
                  <c:v>3.9532673165999975E-2</c:v>
                </c:pt>
                <c:pt idx="9">
                  <c:v>5.8668901950842851E-2</c:v>
                </c:pt>
                <c:pt idx="10">
                  <c:v>4.1186913940836518E-2</c:v>
                </c:pt>
                <c:pt idx="11">
                  <c:v>2.4044714450044982E-2</c:v>
                </c:pt>
                <c:pt idx="12">
                  <c:v>2.4255858746065652E-2</c:v>
                </c:pt>
                <c:pt idx="13">
                  <c:v>2.4996036346816613E-2</c:v>
                </c:pt>
                <c:pt idx="14">
                  <c:v>0.15710411020317711</c:v>
                </c:pt>
                <c:pt idx="15">
                  <c:v>3.013479381443299E-2</c:v>
                </c:pt>
                <c:pt idx="16">
                  <c:v>1.8820167337150501E-2</c:v>
                </c:pt>
                <c:pt idx="17">
                  <c:v>5.0890738619862021E-2</c:v>
                </c:pt>
                <c:pt idx="18">
                  <c:v>2.6633399801515557E-2</c:v>
                </c:pt>
                <c:pt idx="19">
                  <c:v>0</c:v>
                </c:pt>
                <c:pt idx="20">
                  <c:v>2.4006990135385518E-2</c:v>
                </c:pt>
                <c:pt idx="21">
                  <c:v>3.8172013617482382E-2</c:v>
                </c:pt>
                <c:pt idx="22">
                  <c:v>5.6837616998792272E-2</c:v>
                </c:pt>
                <c:pt idx="23">
                  <c:v>5.3827492419296047E-2</c:v>
                </c:pt>
                <c:pt idx="24">
                  <c:v>2.8841654350086017E-2</c:v>
                </c:pt>
              </c:numCache>
            </c:numRef>
          </c:val>
        </c:ser>
        <c:dLbls>
          <c:showVal val="1"/>
        </c:dLbls>
        <c:axId val="86212992"/>
        <c:axId val="86214528"/>
      </c:barChart>
      <c:catAx>
        <c:axId val="8621299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214528"/>
        <c:crosses val="autoZero"/>
        <c:auto val="1"/>
        <c:lblAlgn val="ctr"/>
        <c:lblOffset val="100"/>
        <c:tickLblSkip val="1"/>
        <c:tickMarkSkip val="1"/>
      </c:catAx>
      <c:valAx>
        <c:axId val="86214528"/>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21299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3" orientation="landscape" useFirstPageNumber="1"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i)  Students/FTE Library Personnel:  3(a)/4(e)</a:t>
            </a:r>
          </a:p>
        </c:rich>
      </c:tx>
      <c:layout>
        <c:manualLayout>
          <c:xMode val="edge"/>
          <c:yMode val="edge"/>
          <c:x val="0.27666967484181676"/>
          <c:y val="2.6548710806010914E-2"/>
        </c:manualLayout>
      </c:layout>
      <c:spPr>
        <a:noFill/>
        <a:ln w="25400">
          <a:noFill/>
        </a:ln>
      </c:spPr>
    </c:title>
    <c:plotArea>
      <c:layout>
        <c:manualLayout>
          <c:layoutTarget val="inner"/>
          <c:xMode val="edge"/>
          <c:yMode val="edge"/>
          <c:x val="5.8976607803271297E-2"/>
          <c:y val="0.15634240807984204"/>
          <c:w val="0.92888157290152262"/>
          <c:h val="0.74336390256830553"/>
        </c:manualLayout>
      </c:layout>
      <c:barChart>
        <c:barDir val="col"/>
        <c:grouping val="clustered"/>
        <c:varyColors val="1"/>
        <c:ser>
          <c:idx val="0"/>
          <c:order val="0"/>
          <c:tx>
            <c:strRef>
              <c:f>'Revised CPSLD Stats 2005-2006'!$DJ$1</c:f>
              <c:strCache>
                <c:ptCount val="1"/>
                <c:pt idx="0">
                  <c:v>i)  Students/FTE Library Personnel:  3(a)/4(e)</c:v>
                </c:pt>
              </c:strCache>
            </c:strRef>
          </c:tx>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'Revised 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'Revised CPSLD Stats 2005-2006'!$DJ$4:$DJ$28</c:f>
              <c:numCache>
                <c:formatCode>_(* #,##0_);_(* \(#,##0\);_(* "-"??_);_(@_)</c:formatCode>
                <c:ptCount val="25"/>
                <c:pt idx="0">
                  <c:v>514.83411022758435</c:v>
                </c:pt>
                <c:pt idx="1">
                  <c:v>0</c:v>
                </c:pt>
                <c:pt idx="2">
                  <c:v>222.63623660922218</c:v>
                </c:pt>
                <c:pt idx="3">
                  <c:v>270.32786885245901</c:v>
                </c:pt>
                <c:pt idx="4">
                  <c:v>273.49206349206349</c:v>
                </c:pt>
                <c:pt idx="5">
                  <c:v>0</c:v>
                </c:pt>
                <c:pt idx="6">
                  <c:v>121.68224299065422</c:v>
                </c:pt>
                <c:pt idx="7">
                  <c:v>400.65573770491807</c:v>
                </c:pt>
                <c:pt idx="8">
                  <c:v>202.45119305856832</c:v>
                </c:pt>
                <c:pt idx="9">
                  <c:v>205.91800356506238</c:v>
                </c:pt>
                <c:pt idx="10">
                  <c:v>209.42675159235668</c:v>
                </c:pt>
                <c:pt idx="11">
                  <c:v>163.19999999999999</c:v>
                </c:pt>
                <c:pt idx="12">
                  <c:v>228.57142857142858</c:v>
                </c:pt>
                <c:pt idx="13">
                  <c:v>200.8</c:v>
                </c:pt>
                <c:pt idx="14">
                  <c:v>183.05263157894737</c:v>
                </c:pt>
                <c:pt idx="15">
                  <c:v>97.421052631578945</c:v>
                </c:pt>
                <c:pt idx="16">
                  <c:v>255.22727272727272</c:v>
                </c:pt>
                <c:pt idx="17">
                  <c:v>128.36747759282969</c:v>
                </c:pt>
                <c:pt idx="18">
                  <c:v>258.21325648414984</c:v>
                </c:pt>
                <c:pt idx="19">
                  <c:v>0</c:v>
                </c:pt>
                <c:pt idx="20">
                  <c:v>0</c:v>
                </c:pt>
                <c:pt idx="21">
                  <c:v>232.73100616016427</c:v>
                </c:pt>
                <c:pt idx="22">
                  <c:v>110.39260969976905</c:v>
                </c:pt>
                <c:pt idx="23">
                  <c:v>0</c:v>
                </c:pt>
                <c:pt idx="24">
                  <c:v>235.21251475796933</c:v>
                </c:pt>
              </c:numCache>
            </c:numRef>
          </c:val>
        </c:ser>
        <c:dLbls>
          <c:showVal val="1"/>
        </c:dLbls>
        <c:axId val="86338944"/>
        <c:axId val="86348928"/>
      </c:barChart>
      <c:catAx>
        <c:axId val="8633894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348928"/>
        <c:crosses val="autoZero"/>
        <c:auto val="1"/>
        <c:lblAlgn val="ctr"/>
        <c:lblOffset val="100"/>
        <c:tickLblSkip val="1"/>
        <c:tickMarkSkip val="1"/>
      </c:catAx>
      <c:valAx>
        <c:axId val="86348928"/>
        <c:scaling>
          <c:orientation val="minMax"/>
        </c:scaling>
        <c:axPos val="l"/>
        <c:majorGridlines>
          <c:spPr>
            <a:ln w="3175">
              <a:solidFill>
                <a:srgbClr val="000000"/>
              </a:solidFill>
              <a:prstDash val="solid"/>
            </a:ln>
          </c:spPr>
        </c:majorGridlines>
        <c:numFmt formatCode="_(* #,##0_);_(* \(#,##0\);_(* &quot;-&quot;??_);_(@_)"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3389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000000000000011" r="0.75000000000000011" t="1" header="0.5" footer="0.5"/>
    <c:pageSetup firstPageNumber="34" orientation="landscape" useFirstPageNumber="1"/>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chartsheets/sheet1.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 &amp;"Arial,Bold"Revised&amp;"Arial,Regular" CPSLD Graphs 2005-2005&amp;RPage 40</oddFooter>
  </headerFooter>
  <drawing r:id="rId2"/>
</chartsheet>
</file>

<file path=xl/chartsheets/sheet10.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&amp;C&amp;"Arial,Bold"Revised&amp;"Arial,Regular" CPSLD Graphs 2005-2006 as per Ministry's Spreadsheet&amp;RPage 54</oddFooter>
  </headerFooter>
  <drawing r:id="rId2"/>
</chartsheet>
</file>

<file path=xl/chartsheets/sheet11.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 &amp;"Arial,Regular"CPSLD Graphs 2005-2006 as per Ministry's Spreadsheet&amp;RPage 55</oddFooter>
  </headerFooter>
  <drawing r:id="rId2"/>
</chartsheet>
</file>

<file path=xl/chartsheets/sheet2.xml><?xml version="1.0" encoding="utf-8"?>
<chartsheet xmlns="http://schemas.openxmlformats.org/spreadsheetml/2006/main" xmlns:r="http://schemas.openxmlformats.org/officeDocument/2006/relationships">
  <sheetPr/>
  <sheetViews>
    <sheetView tabSelected="1" zoomScale="91" workbookViewId="0"/>
  </sheetViews>
  <pageMargins left="0.75" right="0.75" top="1" bottom="1" header="0.5" footer="0.5"/>
  <pageSetup orientation="landscape" r:id="rId1"/>
  <headerFooter alignWithMargins="0">
    <oddFooter>&amp;C&amp;"Arial,Bold"Revised&amp;"Arial,Regular" CPSLD Graphs 2005-2006 as per Ministry's Spreadsheet&amp;RPage 46</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 &amp;"Arial,Regular"CPSLD Graphs 2005-2006 as per Ministry's Spreadsheet&amp;RPage 47</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 &amp;"Arial,Regular"CPSLD Graphs 2005-2006 as per Ministry's Spreadsheet&amp;RPage 48</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&amp;C&amp;"Arial,Bold"Revised&amp;"Arial,Regular" CPSLD Graphs 2005-2006 as per Ministry's Spreadsheet&amp;RPage 49</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 &amp;"Arial,Regular"CPSLD Graphs 2005-2006 as per Ministry's Spreadsheet&amp;RPage 50</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 &amp;"Arial,Regular"CPSLD Graphs 2005-2006 as per Ministry's Spreadsheet&amp;RPage 51</oddFooter>
  </headerFooter>
  <drawing r:id="rId2"/>
</chartsheet>
</file>

<file path=xl/chartsheets/sheet8.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 &amp;"Arial,Regular"CPSLD Graphs 2005-2006 as per Ministry's Spreadsheet&amp;RPage 52</oddFooter>
  </headerFooter>
  <drawing r:id="rId2"/>
</chartsheet>
</file>

<file path=xl/chartsheets/sheet9.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oddFooter>&amp;C&amp;"Arial,Bold"Revised &amp;"Arial,Regular"CPSLD Graphs 2005-2006 as per Ministry's Spreadsheet&amp;RPage 53</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40</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40</xdr:row>
      <xdr:rowOff>9525</xdr:rowOff>
    </xdr:to>
    <xdr:graphicFrame macro="">
      <xdr:nvGraphicFramePr>
        <xdr:cNvPr id="12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590550</xdr:colOff>
      <xdr:row>40</xdr:row>
      <xdr:rowOff>9525</xdr:rowOff>
    </xdr:to>
    <xdr:graphicFrame macro="">
      <xdr:nvGraphicFramePr>
        <xdr:cNvPr id="133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39</xdr:row>
      <xdr:rowOff>142875</xdr:rowOff>
    </xdr:to>
    <xdr:graphicFrame macro="">
      <xdr:nvGraphicFramePr>
        <xdr:cNvPr id="143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590550</xdr:colOff>
      <xdr:row>39</xdr:row>
      <xdr:rowOff>152400</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39</xdr:row>
      <xdr:rowOff>142875</xdr:rowOff>
    </xdr:to>
    <xdr:graphicFrame macro="">
      <xdr:nvGraphicFramePr>
        <xdr:cNvPr id="16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39</xdr:row>
      <xdr:rowOff>142875</xdr:rowOff>
    </xdr:to>
    <xdr:graphicFrame macro="">
      <xdr:nvGraphicFramePr>
        <xdr:cNvPr id="18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40</xdr:row>
      <xdr:rowOff>9525</xdr:rowOff>
    </xdr:to>
    <xdr:graphicFrame macro="">
      <xdr:nvGraphicFramePr>
        <xdr:cNvPr id="19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542925</xdr:colOff>
      <xdr:row>40</xdr:row>
      <xdr:rowOff>0</xdr:rowOff>
    </xdr:to>
    <xdr:graphicFrame macro="">
      <xdr:nvGraphicFramePr>
        <xdr:cNvPr id="204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18</xdr:col>
      <xdr:colOff>0</xdr:colOff>
      <xdr:row>40</xdr:row>
      <xdr:rowOff>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0</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39</xdr:row>
      <xdr:rowOff>152400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40</xdr:row>
      <xdr:rowOff>9525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9525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0</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39</xdr:row>
      <xdr:rowOff>142875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
  <sheetViews>
    <sheetView topLeftCell="D16" workbookViewId="0">
      <selection activeCell="D16" sqref="A1:IV65536"/>
    </sheetView>
  </sheetViews>
  <sheetFormatPr defaultRowHeight="12.75"/>
  <sheetData/>
  <phoneticPr fontId="0"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0"/>
  <dimension ref="A1"/>
  <sheetViews>
    <sheetView topLeftCell="D1" workbookViewId="0">
      <selection activeCell="C46" sqref="C46"/>
    </sheetView>
  </sheetViews>
  <sheetFormatPr defaultRowHeight="12.75"/>
  <sheetData/>
  <phoneticPr fontId="0" type="noConversion"/>
  <pageMargins left="0.75" right="0.75" top="1" bottom="1" header="0.5" footer="0.5"/>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1"/>
  <dimension ref="A1"/>
  <sheetViews>
    <sheetView topLeftCell="D1" workbookViewId="0">
      <selection activeCell="C46" sqref="C46"/>
    </sheetView>
  </sheetViews>
  <sheetFormatPr defaultRowHeight="12.75"/>
  <sheetData/>
  <phoneticPr fontId="0" type="noConversion"/>
  <pageMargins left="0.75" right="0.75" top="1" bottom="1" header="0.5" footer="0.5"/>
  <pageSetup orientation="landscape" horizontalDpi="1200" verticalDpi="1200" r:id="rId1"/>
  <headerFooter alignWithMargins="0">
    <oddFooter>&amp;CCPSLD Graphs 2003-04&amp;RPage 40</oddFooter>
  </headerFooter>
  <drawing r:id="rId2"/>
</worksheet>
</file>

<file path=xl/worksheets/sheet12.xml><?xml version="1.0" encoding="utf-8"?>
<worksheet xmlns="http://schemas.openxmlformats.org/spreadsheetml/2006/main" xmlns:r="http://schemas.openxmlformats.org/officeDocument/2006/relationships">
  <sheetPr codeName="Sheet12"/>
  <dimension ref="A1"/>
  <sheetViews>
    <sheetView topLeftCell="H1" workbookViewId="0">
      <selection activeCell="C46" sqref="C46"/>
    </sheetView>
  </sheetViews>
  <sheetFormatPr defaultRowHeight="12.75"/>
  <sheetData/>
  <phoneticPr fontId="0" type="noConversion"/>
  <pageMargins left="0.75" right="0.75" top="1" bottom="1" header="0.5" footer="0.5"/>
  <pageSetup orientation="landscape" horizontalDpi="1200" verticalDpi="1200" r:id="rId1"/>
  <headerFooter alignWithMargins="0">
    <oddFooter>&amp;CCPSLD Graphs 2003-04&amp;RPage 41</oddFooter>
  </headerFooter>
  <drawing r:id="rId2"/>
</worksheet>
</file>

<file path=xl/worksheets/sheet13.xml><?xml version="1.0" encoding="utf-8"?>
<worksheet xmlns="http://schemas.openxmlformats.org/spreadsheetml/2006/main" xmlns:r="http://schemas.openxmlformats.org/officeDocument/2006/relationships">
  <sheetPr codeName="Sheet13"/>
  <dimension ref="A1"/>
  <sheetViews>
    <sheetView topLeftCell="E1" workbookViewId="0">
      <selection activeCell="C46" sqref="C46"/>
    </sheetView>
  </sheetViews>
  <sheetFormatPr defaultRowHeight="12.75"/>
  <sheetData/>
  <phoneticPr fontId="0" type="noConversion"/>
  <pageMargins left="0.75" right="0.75" top="1" bottom="1" header="0.5" footer="0.5"/>
  <pageSetup orientation="landscape" horizontalDpi="1200" verticalDpi="1200" r:id="rId1"/>
  <headerFooter alignWithMargins="0">
    <oddFooter>&amp;CCPSLD Graphs 2003-04&amp;RPage 41</oddFooter>
  </headerFooter>
  <drawing r:id="rId2"/>
</worksheet>
</file>

<file path=xl/worksheets/sheet14.xml><?xml version="1.0" encoding="utf-8"?>
<worksheet xmlns="http://schemas.openxmlformats.org/spreadsheetml/2006/main" xmlns:r="http://schemas.openxmlformats.org/officeDocument/2006/relationships">
  <sheetPr codeName="Sheet14"/>
  <dimension ref="A1"/>
  <sheetViews>
    <sheetView topLeftCell="F1" workbookViewId="0">
      <selection activeCell="C46" sqref="C46"/>
    </sheetView>
  </sheetViews>
  <sheetFormatPr defaultRowHeight="12.75"/>
  <sheetData/>
  <phoneticPr fontId="0" type="noConversion"/>
  <pageMargins left="0.75" right="0.75" top="1" bottom="1" header="0.5" footer="0.5"/>
  <pageSetup orientation="landscape" horizontalDpi="1200" verticalDpi="1200" r:id="rId1"/>
  <headerFooter alignWithMargins="0">
    <oddFooter>&amp;CCPSLD Graphs 2003-04&amp;RPage 42</oddFooter>
  </headerFooter>
  <drawing r:id="rId2"/>
</worksheet>
</file>

<file path=xl/worksheets/sheet15.xml><?xml version="1.0" encoding="utf-8"?>
<worksheet xmlns="http://schemas.openxmlformats.org/spreadsheetml/2006/main" xmlns:r="http://schemas.openxmlformats.org/officeDocument/2006/relationships">
  <sheetPr codeName="Sheet16"/>
  <dimension ref="A1:A5"/>
  <sheetViews>
    <sheetView topLeftCell="A3" workbookViewId="0">
      <selection activeCell="D1" sqref="A1:IV2"/>
    </sheetView>
  </sheetViews>
  <sheetFormatPr defaultRowHeight="12.75"/>
  <cols>
    <col min="1" max="1" width="9.42578125" customWidth="1"/>
    <col min="2" max="2" width="7.140625" customWidth="1"/>
    <col min="3" max="4" width="6.85546875" customWidth="1"/>
    <col min="5" max="5" width="6.28515625" customWidth="1"/>
    <col min="6" max="7" width="6.7109375" customWidth="1"/>
    <col min="8" max="8" width="6.28515625" customWidth="1"/>
    <col min="9" max="9" width="6.5703125" customWidth="1"/>
    <col min="10" max="10" width="5" customWidth="1"/>
    <col min="11" max="11" width="7.5703125" customWidth="1"/>
    <col min="12" max="12" width="5.85546875" customWidth="1"/>
    <col min="13" max="13" width="6.42578125" customWidth="1"/>
    <col min="14" max="14" width="5.85546875" customWidth="1"/>
    <col min="15" max="15" width="7.5703125" customWidth="1"/>
    <col min="16" max="16" width="6.42578125" customWidth="1"/>
    <col min="17" max="17" width="6.140625" customWidth="1"/>
    <col min="18" max="18" width="6.5703125" customWidth="1"/>
  </cols>
  <sheetData>
    <row r="1" hidden="1"/>
    <row r="2" hidden="1"/>
    <row r="4" hidden="1"/>
    <row r="5" hidden="1"/>
  </sheetData>
  <phoneticPr fontId="0" type="noConversion"/>
  <pageMargins left="0.75" right="0.75" top="1" bottom="1" header="0.5" footer="0.5"/>
  <pageSetup orientation="landscape" r:id="rId1"/>
  <headerFooter alignWithMargins="0">
    <oddFooter>&amp;CCPSLD Graphs 2005-2006&amp;RPage 41</oddFooter>
  </headerFooter>
  <drawing r:id="rId2"/>
</worksheet>
</file>

<file path=xl/worksheets/sheet16.xml><?xml version="1.0" encoding="utf-8"?>
<worksheet xmlns="http://schemas.openxmlformats.org/spreadsheetml/2006/main" xmlns:r="http://schemas.openxmlformats.org/officeDocument/2006/relationships">
  <sheetPr codeName="Sheet17"/>
  <dimension ref="A1"/>
  <sheetViews>
    <sheetView topLeftCell="D1" workbookViewId="0">
      <selection activeCell="C46" sqref="C46"/>
    </sheetView>
  </sheetViews>
  <sheetFormatPr defaultRowHeight="12.75"/>
  <sheetData/>
  <phoneticPr fontId="0" type="noConversion"/>
  <pageMargins left="0.75" right="0.75" top="1" bottom="1" header="0.5" footer="0.5"/>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18"/>
  <dimension ref="A1"/>
  <sheetViews>
    <sheetView topLeftCell="B7" workbookViewId="0">
      <selection activeCell="S10" sqref="S10"/>
    </sheetView>
  </sheetViews>
  <sheetFormatPr defaultRowHeight="12.75"/>
  <sheetData/>
  <phoneticPr fontId="0" type="noConversion"/>
  <pageMargins left="0.75" right="0.75" top="1" bottom="1" header="0.5" footer="0.5"/>
  <pageSetup orientation="landscape" horizontalDpi="4294967293" verticalDpi="1200" r:id="rId1"/>
  <headerFooter alignWithMargins="0"/>
  <drawing r:id="rId2"/>
</worksheet>
</file>

<file path=xl/worksheets/sheet18.xml><?xml version="1.0" encoding="utf-8"?>
<worksheet xmlns="http://schemas.openxmlformats.org/spreadsheetml/2006/main" xmlns:r="http://schemas.openxmlformats.org/officeDocument/2006/relationships">
  <sheetPr codeName="Sheet19"/>
  <dimension ref="A1:S29"/>
  <sheetViews>
    <sheetView topLeftCell="A5" workbookViewId="0">
      <selection activeCell="E14" sqref="E14"/>
    </sheetView>
  </sheetViews>
  <sheetFormatPr defaultRowHeight="11.25"/>
  <cols>
    <col min="1" max="1" width="5.140625" style="125" customWidth="1"/>
    <col min="2" max="2" width="5.85546875" style="123" customWidth="1"/>
    <col min="3" max="4" width="5.5703125" style="123" customWidth="1"/>
    <col min="5" max="5" width="6.42578125" style="123" customWidth="1"/>
    <col min="6" max="6" width="4" style="160" customWidth="1"/>
    <col min="7" max="7" width="4.42578125" style="160" customWidth="1"/>
    <col min="8" max="8" width="4" style="160" customWidth="1"/>
    <col min="9" max="9" width="5.140625" style="160" customWidth="1"/>
    <col min="10" max="10" width="5.42578125" style="124" customWidth="1"/>
    <col min="11" max="11" width="5.28515625" style="131" customWidth="1"/>
    <col min="12" max="12" width="4" style="123" customWidth="1"/>
    <col min="13" max="13" width="5.42578125" style="124" customWidth="1"/>
    <col min="14" max="14" width="5.42578125" style="123" customWidth="1"/>
    <col min="15" max="15" width="5.28515625" style="123" customWidth="1"/>
    <col min="16" max="16" width="5.28515625" style="124" customWidth="1"/>
    <col min="17" max="17" width="5.42578125" style="124" customWidth="1"/>
    <col min="18" max="18" width="4.85546875" style="124" customWidth="1"/>
    <col min="19" max="19" width="3.85546875" style="124" customWidth="1"/>
    <col min="20" max="16384" width="9.140625" style="126"/>
  </cols>
  <sheetData>
    <row r="1" spans="1:19" ht="205.5" customHeight="1">
      <c r="A1" s="237"/>
      <c r="B1" s="236" t="s">
        <v>249</v>
      </c>
      <c r="C1" s="236" t="s">
        <v>250</v>
      </c>
      <c r="D1" s="236" t="s">
        <v>430</v>
      </c>
      <c r="E1" s="236" t="s">
        <v>431</v>
      </c>
      <c r="F1" s="234" t="s">
        <v>432</v>
      </c>
      <c r="G1" s="234" t="s">
        <v>433</v>
      </c>
      <c r="H1" s="234" t="s">
        <v>434</v>
      </c>
      <c r="I1" s="234" t="s">
        <v>452</v>
      </c>
      <c r="J1" s="235" t="s">
        <v>256</v>
      </c>
      <c r="K1" s="236" t="s">
        <v>257</v>
      </c>
      <c r="L1" s="236" t="s">
        <v>258</v>
      </c>
      <c r="M1" s="235" t="s">
        <v>436</v>
      </c>
      <c r="N1" s="236" t="s">
        <v>260</v>
      </c>
      <c r="O1" s="236" t="s">
        <v>261</v>
      </c>
      <c r="P1" s="235" t="s">
        <v>443</v>
      </c>
      <c r="Q1" s="235" t="s">
        <v>444</v>
      </c>
      <c r="R1" s="235" t="s">
        <v>453</v>
      </c>
      <c r="S1" s="235" t="s">
        <v>446</v>
      </c>
    </row>
    <row r="2" spans="1:19">
      <c r="A2" s="238"/>
      <c r="B2" s="236"/>
      <c r="C2" s="236"/>
      <c r="D2" s="236"/>
      <c r="E2" s="236"/>
      <c r="F2" s="234"/>
      <c r="G2" s="234"/>
      <c r="H2" s="234"/>
      <c r="I2" s="234"/>
      <c r="J2" s="235"/>
      <c r="K2" s="236"/>
      <c r="L2" s="236"/>
      <c r="M2" s="235"/>
      <c r="N2" s="236"/>
      <c r="O2" s="236"/>
      <c r="P2" s="235"/>
      <c r="Q2" s="235"/>
      <c r="R2" s="235"/>
      <c r="S2" s="235"/>
    </row>
    <row r="3" spans="1:19">
      <c r="A3" s="127"/>
      <c r="B3" s="236"/>
      <c r="C3" s="236"/>
      <c r="D3" s="236"/>
      <c r="E3" s="236"/>
      <c r="F3" s="234"/>
      <c r="G3" s="234"/>
      <c r="H3" s="234"/>
      <c r="I3" s="234"/>
      <c r="J3" s="235"/>
      <c r="K3" s="236"/>
      <c r="L3" s="236"/>
      <c r="M3" s="235"/>
      <c r="N3" s="236"/>
      <c r="O3" s="236"/>
      <c r="P3" s="235"/>
      <c r="Q3" s="235"/>
      <c r="R3" s="235"/>
      <c r="S3" s="235"/>
    </row>
    <row r="4" spans="1:19">
      <c r="A4" s="128" t="s">
        <v>299</v>
      </c>
      <c r="B4" s="239" t="s">
        <v>402</v>
      </c>
      <c r="C4" s="240"/>
      <c r="D4" s="240"/>
      <c r="E4" s="240"/>
      <c r="F4" s="240"/>
      <c r="G4" s="240"/>
      <c r="H4" s="240"/>
      <c r="I4" s="240"/>
      <c r="J4" s="240"/>
      <c r="K4" s="240"/>
      <c r="L4" s="240"/>
      <c r="M4" s="240"/>
      <c r="N4" s="240"/>
      <c r="O4" s="240"/>
      <c r="P4" s="240"/>
      <c r="Q4" s="240"/>
      <c r="R4" s="240"/>
      <c r="S4" s="241"/>
    </row>
    <row r="5" spans="1:19" ht="17.25" customHeight="1">
      <c r="A5" s="132" t="s">
        <v>113</v>
      </c>
      <c r="B5" s="133">
        <f>'Revised CPSLD Stats 2005-2006'!DB4</f>
        <v>11.78078397954836</v>
      </c>
      <c r="C5" s="133">
        <f>'Revised CPSLD Stats 2005-2006'!DC4</f>
        <v>5.2087771623348954E-2</v>
      </c>
      <c r="D5" s="133">
        <f>'Revised CPSLD Stats 2005-2006'!DD4</f>
        <v>37.942586280357901</v>
      </c>
      <c r="E5" s="133">
        <f>'Revised CPSLD Stats 2005-2006'!DE4</f>
        <v>148.07557520238603</v>
      </c>
      <c r="F5" s="161">
        <f>'Revised CPSLD Stats 2005-2006'!DF4</f>
        <v>0.25623798002134329</v>
      </c>
      <c r="G5" s="161">
        <f>'Revised CPSLD Stats 2005-2006'!DG4</f>
        <v>5.3489826696500729E-2</v>
      </c>
      <c r="H5" s="161">
        <f>'Revised CPSLD Stats 2005-2006'!DH4</f>
        <v>9.6878465269702507E-2</v>
      </c>
      <c r="I5" s="161">
        <f>'Revised CPSLD Stats 2005-2006'!DI4</f>
        <v>1.3106564958930233E-2</v>
      </c>
      <c r="J5" s="133">
        <f>'Revised CPSLD Stats 2005-2006'!DJ4</f>
        <v>514.83411022758435</v>
      </c>
      <c r="K5" s="133">
        <f>'Revised CPSLD Stats 2005-2006'!DK4</f>
        <v>4.0308904985087342</v>
      </c>
      <c r="L5" s="133">
        <f>'Revised CPSLD Stats 2005-2006'!DL4</f>
        <v>0.3421580860413389</v>
      </c>
      <c r="M5" s="133">
        <f>'Revised CPSLD Stats 2005-2006'!DM4</f>
        <v>36.735201627820942</v>
      </c>
      <c r="N5" s="133">
        <f>'Revised CPSLD Stats 2005-2006'!DN4</f>
        <v>0.77833404345973578</v>
      </c>
      <c r="O5" s="133">
        <f>'Revised CPSLD Stats 2005-2006'!DO4</f>
        <v>0.27561780997017471</v>
      </c>
      <c r="P5" s="133">
        <f>'Revised CPSLD Stats 2005-2006'!DP4</f>
        <v>0.29604228802726884</v>
      </c>
      <c r="Q5" s="133">
        <f>'Revised CPSLD Stats 2005-2006'!DQ4</f>
        <v>5.1288879420536858E-2</v>
      </c>
      <c r="R5" s="133">
        <f>'Revised CPSLD Stats 2005-2006'!DR4</f>
        <v>4.6065259117082533</v>
      </c>
      <c r="S5" s="133">
        <f>'Revised CPSLD Stats 2005-2006'!DS4</f>
        <v>0.4642857142857143</v>
      </c>
    </row>
    <row r="6" spans="1:19" ht="17.25" customHeight="1">
      <c r="A6" s="132" t="s">
        <v>269</v>
      </c>
      <c r="B6" s="194" t="e">
        <f>'Revised CPSLD Stats 2005-2006'!DB5</f>
        <v>#DIV/0!</v>
      </c>
      <c r="C6" s="194" t="e">
        <f>'Revised CPSLD Stats 2005-2006'!DC5</f>
        <v>#DIV/0!</v>
      </c>
      <c r="D6" s="194" t="e">
        <f>'Revised CPSLD Stats 2005-2006'!DD5</f>
        <v>#DIV/0!</v>
      </c>
      <c r="E6" s="194" t="e">
        <f>'Revised CPSLD Stats 2005-2006'!DE5</f>
        <v>#DIV/0!</v>
      </c>
      <c r="F6" s="161">
        <f>'Revised CPSLD Stats 2005-2006'!DF5</f>
        <v>0.17899032868644443</v>
      </c>
      <c r="G6" s="161">
        <f>'Revised CPSLD Stats 2005-2006'!DG5</f>
        <v>3.9468480885813999E-2</v>
      </c>
      <c r="H6" s="161">
        <f>'Revised CPSLD Stats 2005-2006'!DH5</f>
        <v>3.4093395940275127E-2</v>
      </c>
      <c r="I6" s="161">
        <f>'Revised CPSLD Stats 2005-2006'!DI5</f>
        <v>1.8301227634834757E-2</v>
      </c>
      <c r="J6" s="133">
        <f>'Revised CPSLD Stats 2005-2006'!DJ5</f>
        <v>0</v>
      </c>
      <c r="K6" s="194" t="e">
        <f>'Revised CPSLD Stats 2005-2006'!DK5</f>
        <v>#DIV/0!</v>
      </c>
      <c r="L6" s="133">
        <f>'Revised CPSLD Stats 2005-2006'!DL5</f>
        <v>0.69787814865367914</v>
      </c>
      <c r="M6" s="133">
        <f>'Revised CPSLD Stats 2005-2006'!DM5</f>
        <v>23.155382098787385</v>
      </c>
      <c r="N6" s="194" t="e">
        <f>'Revised CPSLD Stats 2005-2006'!DN5</f>
        <v>#DIV/0!</v>
      </c>
      <c r="O6" s="194" t="e">
        <f>'Revised CPSLD Stats 2005-2006'!DO5</f>
        <v>#DIV/0!</v>
      </c>
      <c r="P6" s="194" t="e">
        <f>'Revised CPSLD Stats 2005-2006'!DP5</f>
        <v>#DIV/0!</v>
      </c>
      <c r="Q6" s="194" t="e">
        <f>'Revised CPSLD Stats 2005-2006'!DQ5</f>
        <v>#DIV/0!</v>
      </c>
      <c r="R6" s="133">
        <f>'Revised CPSLD Stats 2005-2006'!DR5</f>
        <v>6.3840920983778124</v>
      </c>
      <c r="S6" s="133">
        <f>'Revised CPSLD Stats 2005-2006'!DS5</f>
        <v>0.66393442622950816</v>
      </c>
    </row>
    <row r="7" spans="1:19" ht="17.25" customHeight="1">
      <c r="A7" s="129" t="s">
        <v>270</v>
      </c>
      <c r="B7" s="130">
        <f>'Revised CPSLD Stats 2005-2006'!DB6</f>
        <v>29.157531380753138</v>
      </c>
      <c r="C7" s="130">
        <f>'Revised CPSLD Stats 2005-2006'!DC6</f>
        <v>9.2050209205020925E-2</v>
      </c>
      <c r="D7" s="130">
        <f>'Revised CPSLD Stats 2005-2006'!DD6</f>
        <v>55.821757322175735</v>
      </c>
      <c r="E7" s="130">
        <f>'Revised CPSLD Stats 2005-2006'!DE6</f>
        <v>254.93933054393307</v>
      </c>
      <c r="F7" s="162">
        <f>'Revised CPSLD Stats 2005-2006'!DF6</f>
        <v>0.21896094730881907</v>
      </c>
      <c r="G7" s="162">
        <f>'Revised CPSLD Stats 2005-2006'!DG6</f>
        <v>5.964746719623177E-2</v>
      </c>
      <c r="H7" s="162">
        <f>'Revised CPSLD Stats 2005-2006'!DH6</f>
        <v>1.8594135941769722E-2</v>
      </c>
      <c r="I7" s="162">
        <f>'Revised CPSLD Stats 2005-2006'!DI6</f>
        <v>2.2397242923123888E-2</v>
      </c>
      <c r="J7" s="130">
        <f>'Revised CPSLD Stats 2005-2006'!DJ6</f>
        <v>222.63623660922218</v>
      </c>
      <c r="K7" s="130">
        <f>'Revised CPSLD Stats 2005-2006'!DK6</f>
        <v>20.230334728033473</v>
      </c>
      <c r="L7" s="130">
        <f>'Revised CPSLD Stats 2005-2006'!DL6</f>
        <v>0.69382879036829226</v>
      </c>
      <c r="M7" s="130">
        <f>'Revised CPSLD Stats 2005-2006'!DM6</f>
        <v>12.601834520842598</v>
      </c>
      <c r="N7" s="130">
        <f>'Revised CPSLD Stats 2005-2006'!DN6</f>
        <v>2.5510460251046023</v>
      </c>
      <c r="O7" s="130">
        <f>'Revised CPSLD Stats 2005-2006'!DO6</f>
        <v>0.97384937238493718</v>
      </c>
      <c r="P7" s="130">
        <f>'Revised CPSLD Stats 2005-2006'!DP6</f>
        <v>0.80058577405857745</v>
      </c>
      <c r="Q7" s="130">
        <f>'Revised CPSLD Stats 2005-2006'!DQ6</f>
        <v>8.2845188284518825E-2</v>
      </c>
      <c r="R7" s="130">
        <f>'Revised CPSLD Stats 2005-2006'!DR6</f>
        <v>7.8947368421052637</v>
      </c>
      <c r="S7" s="130">
        <f>'Revised CPSLD Stats 2005-2006'!DS6</f>
        <v>0.43952802359882004</v>
      </c>
    </row>
    <row r="8" spans="1:19" ht="17.25" customHeight="1">
      <c r="A8" s="132" t="s">
        <v>271</v>
      </c>
      <c r="B8" s="194">
        <f>'Revised CPSLD Stats 2005-2006'!DB7</f>
        <v>57.794117647058826</v>
      </c>
      <c r="C8" s="194">
        <f>'Revised CPSLD Stats 2005-2006'!DC7</f>
        <v>0.13644633110976348</v>
      </c>
      <c r="D8" s="194">
        <f>'Revised CPSLD Stats 2005-2006'!DD7</f>
        <v>50.731049120679202</v>
      </c>
      <c r="E8" s="194">
        <f>'Revised CPSLD Stats 2005-2006'!DE7</f>
        <v>286.63068526379624</v>
      </c>
      <c r="F8" s="161">
        <f>'Revised CPSLD Stats 2005-2006'!DF7</f>
        <v>0.17699099129595858</v>
      </c>
      <c r="G8" s="161">
        <f>'Revised CPSLD Stats 2005-2006'!DG7</f>
        <v>5.7452174317788485E-2</v>
      </c>
      <c r="H8" s="161">
        <f>'Revised CPSLD Stats 2005-2006'!DH7</f>
        <v>3.7876543941233971E-2</v>
      </c>
      <c r="I8" s="161">
        <f>'Revised CPSLD Stats 2005-2006'!DI7</f>
        <v>3.4916882234327637E-2</v>
      </c>
      <c r="J8" s="133">
        <f>'Revised CPSLD Stats 2005-2006'!DJ7</f>
        <v>270.32786885245901</v>
      </c>
      <c r="K8" s="194">
        <f>'Revised CPSLD Stats 2005-2006'!DK7</f>
        <v>11.415100060642814</v>
      </c>
      <c r="L8" s="133">
        <f>'Revised CPSLD Stats 2005-2006'!DL7</f>
        <v>0.19751318171086801</v>
      </c>
      <c r="M8" s="133">
        <f>'Revised CPSLD Stats 2005-2006'!DM7</f>
        <v>25.109782984035913</v>
      </c>
      <c r="N8" s="194">
        <f>'Revised CPSLD Stats 2005-2006'!DN7</f>
        <v>5.5952092177077013</v>
      </c>
      <c r="O8" s="194">
        <f>'Revised CPSLD Stats 2005-2006'!DO7</f>
        <v>0.65827774408732564</v>
      </c>
      <c r="P8" s="194">
        <f>'Revised CPSLD Stats 2005-2006'!DP7</f>
        <v>0.69739235900545782</v>
      </c>
      <c r="Q8" s="194">
        <f>'Revised CPSLD Stats 2005-2006'!DQ7</f>
        <v>7.7926015767131596E-2</v>
      </c>
      <c r="R8" s="133">
        <f>'Revised CPSLD Stats 2005-2006'!DR7</f>
        <v>5.7377049180327875</v>
      </c>
      <c r="S8" s="133">
        <f>'Revised CPSLD Stats 2005-2006'!DS7</f>
        <v>0.5</v>
      </c>
    </row>
    <row r="9" spans="1:19" ht="17.25" customHeight="1">
      <c r="A9" s="129" t="s">
        <v>272</v>
      </c>
      <c r="B9" s="130">
        <f>'Revised CPSLD Stats 2005-2006'!DB8</f>
        <v>44.113755078351716</v>
      </c>
      <c r="C9" s="130">
        <f>'Revised CPSLD Stats 2005-2006'!DC8</f>
        <v>7.8351712130005802E-2</v>
      </c>
      <c r="D9" s="130">
        <f>'Revised CPSLD Stats 2005-2006'!DD8</f>
        <v>27.135229251305862</v>
      </c>
      <c r="E9" s="130">
        <f>'Revised CPSLD Stats 2005-2006'!DE8</f>
        <v>210.00696459663376</v>
      </c>
      <c r="F9" s="162">
        <f>'Revised CPSLD Stats 2005-2006'!DF8</f>
        <v>0.1292110921341359</v>
      </c>
      <c r="G9" s="162">
        <f>'Revised CPSLD Stats 2005-2006'!DG8</f>
        <v>3.8320592965990684E-2</v>
      </c>
      <c r="H9" s="162">
        <f>'Revised CPSLD Stats 2005-2006'!DH8</f>
        <v>4.5671867831816093E-2</v>
      </c>
      <c r="I9" s="162">
        <f>'Revised CPSLD Stats 2005-2006'!DI8</f>
        <v>1.0133799639387271E-2</v>
      </c>
      <c r="J9" s="130">
        <f>'Revised CPSLD Stats 2005-2006'!DJ8</f>
        <v>273.49206349206349</v>
      </c>
      <c r="K9" s="130">
        <f>'Revised CPSLD Stats 2005-2006'!DK8</f>
        <v>18.818920487521765</v>
      </c>
      <c r="L9" s="130">
        <f>'Revised CPSLD Stats 2005-2006'!DL8</f>
        <v>0.42659983159667403</v>
      </c>
      <c r="M9" s="130">
        <f>'Revised CPSLD Stats 2005-2006'!DM8</f>
        <v>11.159352351580571</v>
      </c>
      <c r="N9" s="130">
        <f>'Revised CPSLD Stats 2005-2006'!DN8</f>
        <v>10.954149738827626</v>
      </c>
      <c r="O9" s="130">
        <f>'Revised CPSLD Stats 2005-2006'!DO8</f>
        <v>0.69704004643064421</v>
      </c>
      <c r="P9" s="130">
        <f>'Revised CPSLD Stats 2005-2006'!DP8</f>
        <v>0.58966918165989557</v>
      </c>
      <c r="Q9" s="130">
        <f>'Revised CPSLD Stats 2005-2006'!DQ8</f>
        <v>4.468949506674405E-2</v>
      </c>
      <c r="R9" s="130">
        <f>'Revised CPSLD Stats 2005-2006'!DR8</f>
        <v>11.587301587301587</v>
      </c>
      <c r="S9" s="130">
        <f>'Revised CPSLD Stats 2005-2006'!DS8</f>
        <v>0.54794520547945202</v>
      </c>
    </row>
    <row r="10" spans="1:19" ht="17.25" customHeight="1">
      <c r="A10" s="132" t="s">
        <v>273</v>
      </c>
      <c r="B10" s="194" t="e">
        <f>'Revised CPSLD Stats 2005-2006'!DB9</f>
        <v>#DIV/0!</v>
      </c>
      <c r="C10" s="194" t="e">
        <f>'Revised CPSLD Stats 2005-2006'!DC9</f>
        <v>#DIV/0!</v>
      </c>
      <c r="D10" s="194" t="e">
        <f>'Revised CPSLD Stats 2005-2006'!DD9</f>
        <v>#DIV/0!</v>
      </c>
      <c r="E10" s="194" t="e">
        <f>'Revised CPSLD Stats 2005-2006'!DE9</f>
        <v>#DIV/0!</v>
      </c>
      <c r="F10" s="161">
        <f>'Revised CPSLD Stats 2005-2006'!DF9</f>
        <v>0.18155407499225287</v>
      </c>
      <c r="G10" s="161">
        <f>'Revised CPSLD Stats 2005-2006'!DG9</f>
        <v>3.9045553145336226E-2</v>
      </c>
      <c r="H10" s="161">
        <f>'Revised CPSLD Stats 2005-2006'!DH9</f>
        <v>4.8419584753641151E-2</v>
      </c>
      <c r="I10" s="161">
        <f>'Revised CPSLD Stats 2005-2006'!DI9</f>
        <v>3.7347591849961517E-2</v>
      </c>
      <c r="J10" s="133">
        <f>'Revised CPSLD Stats 2005-2006'!DJ9</f>
        <v>0</v>
      </c>
      <c r="K10" s="194" t="e">
        <f>'Revised CPSLD Stats 2005-2006'!DK9</f>
        <v>#DIV/0!</v>
      </c>
      <c r="L10" s="133">
        <f>'Revised CPSLD Stats 2005-2006'!DL9</f>
        <v>1.3314413193267818</v>
      </c>
      <c r="M10" s="133">
        <f>'Revised CPSLD Stats 2005-2006'!DM9</f>
        <v>10.950815499798511</v>
      </c>
      <c r="N10" s="194" t="e">
        <f>'Revised CPSLD Stats 2005-2006'!DN9</f>
        <v>#DIV/0!</v>
      </c>
      <c r="O10" s="194" t="e">
        <f>'Revised CPSLD Stats 2005-2006'!DO9</f>
        <v>#DIV/0!</v>
      </c>
      <c r="P10" s="194" t="e">
        <f>'Revised CPSLD Stats 2005-2006'!DP9</f>
        <v>#DIV/0!</v>
      </c>
      <c r="Q10" s="194" t="e">
        <f>'Revised CPSLD Stats 2005-2006'!DQ9</f>
        <v>#DIV/0!</v>
      </c>
      <c r="R10" s="133">
        <f>'Revised CPSLD Stats 2005-2006'!DR9</f>
        <v>3.7595975642043946</v>
      </c>
      <c r="S10" s="133">
        <f>'Revised CPSLD Stats 2005-2006'!DS9</f>
        <v>0.97535211267605637</v>
      </c>
    </row>
    <row r="11" spans="1:19" ht="17.25" customHeight="1">
      <c r="A11" s="129" t="s">
        <v>274</v>
      </c>
      <c r="B11" s="130">
        <f>'Revised CPSLD Stats 2005-2006'!DB10</f>
        <v>139.19815668202764</v>
      </c>
      <c r="C11" s="130">
        <f>'Revised CPSLD Stats 2005-2006'!DC10</f>
        <v>0.12903225806451613</v>
      </c>
      <c r="D11" s="130">
        <f>'Revised CPSLD Stats 2005-2006'!DD10</f>
        <v>96.519201228878643</v>
      </c>
      <c r="E11" s="130">
        <f>'Revised CPSLD Stats 2005-2006'!DE10</f>
        <v>543.05453149001539</v>
      </c>
      <c r="F11" s="162">
        <f>'Revised CPSLD Stats 2005-2006'!DF10</f>
        <v>0.17773390264151265</v>
      </c>
      <c r="G11" s="162">
        <f>'Revised CPSLD Stats 2005-2006'!DG10</f>
        <v>2.4046151866115462E-2</v>
      </c>
      <c r="H11" s="162">
        <f>'Revised CPSLD Stats 2005-2006'!DH10</f>
        <v>4.2249776184946901E-2</v>
      </c>
      <c r="I11" s="162">
        <f>'Revised CPSLD Stats 2005-2006'!DI10</f>
        <v>3.772595397751298E-2</v>
      </c>
      <c r="J11" s="130">
        <f>'Revised CPSLD Stats 2005-2006'!DJ10</f>
        <v>121.68224299065422</v>
      </c>
      <c r="K11" s="130">
        <f>'Revised CPSLD Stats 2005-2006'!DK10</f>
        <v>51.897081413210444</v>
      </c>
      <c r="L11" s="130">
        <f>'Revised CPSLD Stats 2005-2006'!DL10</f>
        <v>0.37282879781058953</v>
      </c>
      <c r="M11" s="130">
        <f>'Revised CPSLD Stats 2005-2006'!DM10</f>
        <v>10.464066893591831</v>
      </c>
      <c r="N11" s="130">
        <f>'Revised CPSLD Stats 2005-2006'!DN10</f>
        <v>2.6459293394777266</v>
      </c>
      <c r="O11" s="130">
        <f>'Revised CPSLD Stats 2005-2006'!DO10</f>
        <v>0.23118279569892472</v>
      </c>
      <c r="P11" s="130">
        <f>'Revised CPSLD Stats 2005-2006'!DP10</f>
        <v>0.76190476190476186</v>
      </c>
      <c r="Q11" s="130">
        <f>'Revised CPSLD Stats 2005-2006'!DQ10</f>
        <v>6.5284178187403993E-2</v>
      </c>
      <c r="R11" s="130">
        <f>'Revised CPSLD Stats 2005-2006'!DR10</f>
        <v>6.5887850467289724</v>
      </c>
      <c r="S11" s="130">
        <f>'Revised CPSLD Stats 2005-2006'!DS10</f>
        <v>1</v>
      </c>
    </row>
    <row r="12" spans="1:19" ht="17.25" customHeight="1">
      <c r="A12" s="132" t="s">
        <v>275</v>
      </c>
      <c r="B12" s="133">
        <f>'Revised CPSLD Stats 2005-2006'!DB11</f>
        <v>12.65139116202946</v>
      </c>
      <c r="C12" s="133">
        <f>'Revised CPSLD Stats 2005-2006'!DC11</f>
        <v>7.896890343698855E-2</v>
      </c>
      <c r="D12" s="133">
        <f>'Revised CPSLD Stats 2005-2006'!DD11</f>
        <v>44.166121112929623</v>
      </c>
      <c r="E12" s="133">
        <f>'Revised CPSLD Stats 2005-2006'!DE11</f>
        <v>204.40630114566284</v>
      </c>
      <c r="F12" s="161">
        <f>'Revised CPSLD Stats 2005-2006'!DF11</f>
        <v>0.21607025255770473</v>
      </c>
      <c r="G12" s="161">
        <f>'Revised CPSLD Stats 2005-2006'!DG11</f>
        <v>4.4118029741637289E-2</v>
      </c>
      <c r="H12" s="161">
        <f>'Revised CPSLD Stats 2005-2006'!DH11</f>
        <v>6.0684309875112349E-2</v>
      </c>
      <c r="I12" s="161">
        <f>'Revised CPSLD Stats 2005-2006'!DI11</f>
        <v>1.4963395962346093E-2</v>
      </c>
      <c r="J12" s="133">
        <f>'Revised CPSLD Stats 2005-2006'!DJ11</f>
        <v>400.65573770491807</v>
      </c>
      <c r="K12" s="133">
        <f>'Revised CPSLD Stats 2005-2006'!DK11</f>
        <v>3.5511456628477904</v>
      </c>
      <c r="L12" s="133">
        <f>'Revised CPSLD Stats 2005-2006'!DL11</f>
        <v>0.28069210866752908</v>
      </c>
      <c r="M12" s="133">
        <f>'Revised CPSLD Stats 2005-2006'!DM11</f>
        <v>57.560663670929827</v>
      </c>
      <c r="N12" s="133">
        <f>'Revised CPSLD Stats 2005-2006'!DN11</f>
        <v>2.2266775777414076</v>
      </c>
      <c r="O12" s="133">
        <f>'Revised CPSLD Stats 2005-2006'!DO11</f>
        <v>0.17389525368248773</v>
      </c>
      <c r="P12" s="133">
        <f>'Revised CPSLD Stats 2005-2006'!DP11</f>
        <v>0.26759410801963995</v>
      </c>
      <c r="Q12" s="133">
        <f>'Revised CPSLD Stats 2005-2006'!DQ11</f>
        <v>2.3731587561374796E-2</v>
      </c>
      <c r="R12" s="133">
        <f>'Revised CPSLD Stats 2005-2006'!DR11</f>
        <v>8.5245901639344268</v>
      </c>
      <c r="S12" s="133">
        <f>'Revised CPSLD Stats 2005-2006'!DS11</f>
        <v>1</v>
      </c>
    </row>
    <row r="13" spans="1:19" ht="17.25" customHeight="1">
      <c r="A13" s="125" t="s">
        <v>277</v>
      </c>
      <c r="B13" s="163">
        <f>'Revised CPSLD Stats 2005-2006'!DB12</f>
        <v>19.211507553841209</v>
      </c>
      <c r="C13" s="163">
        <f>'Revised CPSLD Stats 2005-2006'!DC12</f>
        <v>8.711025393764063E-2</v>
      </c>
      <c r="D13" s="163">
        <f>'Revised CPSLD Stats 2005-2006'!DD12</f>
        <v>84.135111968284576</v>
      </c>
      <c r="E13" s="163">
        <f>'Revised CPSLD Stats 2005-2006'!DE12</f>
        <v>380.78270652523304</v>
      </c>
      <c r="F13" s="164">
        <f>'Revised CPSLD Stats 2005-2006'!DF12</f>
        <v>0.22095308039602177</v>
      </c>
      <c r="G13" s="164">
        <f>'Revised CPSLD Stats 2005-2006'!DG12</f>
        <v>3.7259081361173604E-2</v>
      </c>
      <c r="H13" s="164">
        <f>'Revised CPSLD Stats 2005-2006'!DH12</f>
        <v>4.5861594976708324E-2</v>
      </c>
      <c r="I13" s="164">
        <f>'Revised CPSLD Stats 2005-2006'!DI12</f>
        <v>3.9532673165999975E-2</v>
      </c>
      <c r="J13" s="163">
        <f>'Revised CPSLD Stats 2005-2006'!DJ12</f>
        <v>202.45119305856832</v>
      </c>
      <c r="K13" s="163">
        <f>'Revised CPSLD Stats 2005-2006'!DK12</f>
        <v>8.8244937319189969</v>
      </c>
      <c r="L13" s="163">
        <f>'Revised CPSLD Stats 2005-2006'!DL12</f>
        <v>0.45933374604714977</v>
      </c>
      <c r="M13" s="163">
        <f>'Revised CPSLD Stats 2005-2006'!DM12</f>
        <v>43.150657487342002</v>
      </c>
      <c r="N13" s="163">
        <f>'Revised CPSLD Stats 2005-2006'!DN12</f>
        <v>4.0046073074038357</v>
      </c>
      <c r="O13" s="163">
        <f>'Revised CPSLD Stats 2005-2006'!DO12</f>
        <v>0.8471016822029358</v>
      </c>
      <c r="P13" s="163">
        <f>'Revised CPSLD Stats 2005-2006'!DP12</f>
        <v>0.4939462123647273</v>
      </c>
      <c r="Q13" s="163">
        <f>'Revised CPSLD Stats 2005-2006'!DQ12</f>
        <v>6.8359584270866816E-2</v>
      </c>
      <c r="R13" s="163">
        <f>'Revised CPSLD Stats 2005-2006'!DR12</f>
        <v>4.4414316702819958</v>
      </c>
      <c r="S13" s="163">
        <f>'Revised CPSLD Stats 2005-2006'!DS12</f>
        <v>0.95726495726495731</v>
      </c>
    </row>
    <row r="14" spans="1:19" ht="17.25" customHeight="1">
      <c r="A14" s="132" t="s">
        <v>119</v>
      </c>
      <c r="B14" s="133">
        <f>'Revised CPSLD Stats 2005-2006'!DB13</f>
        <v>19.198753462603879</v>
      </c>
      <c r="C14" s="133">
        <f>'Revised CPSLD Stats 2005-2006'!DC13</f>
        <v>0.10768698060941828</v>
      </c>
      <c r="D14" s="133">
        <f>'Revised CPSLD Stats 2005-2006'!DD13</f>
        <v>40.162915512465375</v>
      </c>
      <c r="E14" s="133">
        <f>'Revised CPSLD Stats 2005-2006'!DE13</f>
        <v>368.3388157894737</v>
      </c>
      <c r="F14" s="161">
        <f>'Revised CPSLD Stats 2005-2006'!DF13</f>
        <v>0.10903796665139071</v>
      </c>
      <c r="G14" s="161">
        <f>'Revised CPSLD Stats 2005-2006'!DG13</f>
        <v>3.0992820295883714E-2</v>
      </c>
      <c r="H14" s="161">
        <f>'Revised CPSLD Stats 2005-2006'!DH13</f>
        <v>3.1192582930870377E-2</v>
      </c>
      <c r="I14" s="161">
        <f>'Revised CPSLD Stats 2005-2006'!DI13</f>
        <v>5.8668901950842851E-2</v>
      </c>
      <c r="J14" s="133">
        <f>'Revised CPSLD Stats 2005-2006'!DJ13</f>
        <v>205.91800356506238</v>
      </c>
      <c r="K14" s="133">
        <f>'Revised CPSLD Stats 2005-2006'!DK13</f>
        <v>14.956024930747922</v>
      </c>
      <c r="L14" s="133">
        <f>'Revised CPSLD Stats 2005-2006'!DL13</f>
        <v>0.7790102081304332</v>
      </c>
      <c r="M14" s="133">
        <f>'Revised CPSLD Stats 2005-2006'!DM13</f>
        <v>24.628122612460352</v>
      </c>
      <c r="N14" s="133">
        <f>'Revised CPSLD Stats 2005-2006'!DN13</f>
        <v>2.8756925207756234</v>
      </c>
      <c r="O14" s="133">
        <f>'Revised CPSLD Stats 2005-2006'!DO13</f>
        <v>0.89369806094182824</v>
      </c>
      <c r="P14" s="133">
        <f>'Revised CPSLD Stats 2005-2006'!DP13</f>
        <v>0.42226454293628807</v>
      </c>
      <c r="Q14" s="133">
        <f>'Revised CPSLD Stats 2005-2006'!DQ13</f>
        <v>6.3538781163434907E-2</v>
      </c>
      <c r="R14" s="133">
        <f>'Revised CPSLD Stats 2005-2006'!DR13</f>
        <v>2.3529411764705883</v>
      </c>
      <c r="S14" s="133">
        <f>'Revised CPSLD Stats 2005-2006'!DS13</f>
        <v>1</v>
      </c>
    </row>
    <row r="15" spans="1:19" ht="17.25" customHeight="1">
      <c r="A15" s="125" t="s">
        <v>278</v>
      </c>
      <c r="B15" s="163">
        <f>'Revised CPSLD Stats 2005-2006'!DB14</f>
        <v>38.047901459854018</v>
      </c>
      <c r="C15" s="163">
        <f>'Revised CPSLD Stats 2005-2006'!DC14</f>
        <v>0.1330596107055961</v>
      </c>
      <c r="D15" s="163">
        <f>'Revised CPSLD Stats 2005-2006'!DD14</f>
        <v>141.17320559610707</v>
      </c>
      <c r="E15" s="163">
        <f>'Revised CPSLD Stats 2005-2006'!DE14</f>
        <v>410.61207420924575</v>
      </c>
      <c r="F15" s="164">
        <f>'Revised CPSLD Stats 2005-2006'!DF14</f>
        <v>0.34381162772180424</v>
      </c>
      <c r="G15" s="164">
        <f>'Revised CPSLD Stats 2005-2006'!DG14</f>
        <v>4.5420591552060324E-2</v>
      </c>
      <c r="H15" s="164">
        <f>'Revised CPSLD Stats 2005-2006'!DH14</f>
        <v>0.15377835222401429</v>
      </c>
      <c r="I15" s="164">
        <f>'Revised CPSLD Stats 2005-2006'!DI14</f>
        <v>4.1186913940836518E-2</v>
      </c>
      <c r="J15" s="163">
        <f>'Revised CPSLD Stats 2005-2006'!DJ14</f>
        <v>209.42675159235668</v>
      </c>
      <c r="K15" s="163">
        <f>'Revised CPSLD Stats 2005-2006'!DK14</f>
        <v>25.796836982968369</v>
      </c>
      <c r="L15" s="163">
        <f>'Revised CPSLD Stats 2005-2006'!DL14</f>
        <v>0.67800945632146692</v>
      </c>
      <c r="M15" s="163">
        <f>'Revised CPSLD Stats 2005-2006'!DM14</f>
        <v>15.917148078283423</v>
      </c>
      <c r="N15" s="163">
        <f>'Revised CPSLD Stats 2005-2006'!DN14</f>
        <v>4.872566909975669</v>
      </c>
      <c r="O15" s="163">
        <f>'Revised CPSLD Stats 2005-2006'!DO14</f>
        <v>0.54896593673965932</v>
      </c>
      <c r="P15" s="163">
        <f>'Revised CPSLD Stats 2005-2006'!DP14</f>
        <v>1.1067518248175183</v>
      </c>
      <c r="Q15" s="163">
        <f>'Revised CPSLD Stats 2005-2006'!DQ14</f>
        <v>0.11922141119221411</v>
      </c>
      <c r="R15" s="163">
        <f>'Revised CPSLD Stats 2005-2006'!DR14</f>
        <v>5.2229299363057322</v>
      </c>
      <c r="S15" s="163">
        <f>'Revised CPSLD Stats 2005-2006'!DS14</f>
        <v>1</v>
      </c>
    </row>
    <row r="16" spans="1:19" ht="17.25" customHeight="1">
      <c r="A16" s="132" t="s">
        <v>279</v>
      </c>
      <c r="B16" s="133">
        <f>'Revised CPSLD Stats 2005-2006'!DB15</f>
        <v>22.154411764705884</v>
      </c>
      <c r="C16" s="133">
        <f>'Revised CPSLD Stats 2005-2006'!DC15</f>
        <v>0.18198529411764705</v>
      </c>
      <c r="D16" s="133">
        <f>'Revised CPSLD Stats 2005-2006'!DD15</f>
        <v>56.689950980392155</v>
      </c>
      <c r="E16" s="133">
        <f>'Revised CPSLD Stats 2005-2006'!DE15</f>
        <v>359.18872549019608</v>
      </c>
      <c r="F16" s="161">
        <f>'Revised CPSLD Stats 2005-2006'!DF15</f>
        <v>0.15782775726889983</v>
      </c>
      <c r="G16" s="161">
        <f>'Revised CPSLD Stats 2005-2006'!DG15</f>
        <v>3.3666214030801986E-2</v>
      </c>
      <c r="H16" s="161">
        <f>'Revised CPSLD Stats 2005-2006'!DH15</f>
        <v>3.71940443128237E-2</v>
      </c>
      <c r="I16" s="161">
        <f>'Revised CPSLD Stats 2005-2006'!DI15</f>
        <v>2.4044714450044982E-2</v>
      </c>
      <c r="J16" s="133">
        <f>'Revised CPSLD Stats 2005-2006'!DJ15</f>
        <v>163.19999999999999</v>
      </c>
      <c r="K16" s="133">
        <f>'Revised CPSLD Stats 2005-2006'!DK15</f>
        <v>6.6415441176470589</v>
      </c>
      <c r="L16" s="133">
        <f>'Revised CPSLD Stats 2005-2006'!DL15</f>
        <v>0.29978426817125786</v>
      </c>
      <c r="M16" s="133">
        <f>'Revised CPSLD Stats 2005-2006'!DM15</f>
        <v>54.082110895839101</v>
      </c>
      <c r="N16" s="133">
        <f>'Revised CPSLD Stats 2005-2006'!DN15</f>
        <v>1.4056372549019607</v>
      </c>
      <c r="O16" s="133">
        <f>'Revised CPSLD Stats 2005-2006'!DO15</f>
        <v>0.53860294117647056</v>
      </c>
      <c r="P16" s="133">
        <f>'Revised CPSLD Stats 2005-2006'!DP15</f>
        <v>0.80024509803921573</v>
      </c>
      <c r="Q16" s="133">
        <f>'Revised CPSLD Stats 2005-2006'!DQ15</f>
        <v>0.14399509803921567</v>
      </c>
      <c r="R16" s="133">
        <f>'Revised CPSLD Stats 2005-2006'!DR15</f>
        <v>16.55</v>
      </c>
      <c r="S16" s="133">
        <f>'Revised CPSLD Stats 2005-2006'!DS15</f>
        <v>1</v>
      </c>
    </row>
    <row r="17" spans="1:19" ht="17.25" customHeight="1">
      <c r="A17" s="125" t="s">
        <v>280</v>
      </c>
      <c r="B17" s="163">
        <f>'Revised CPSLD Stats 2005-2006'!DB16</f>
        <v>31.397500000000001</v>
      </c>
      <c r="C17" s="163">
        <f>'Revised CPSLD Stats 2005-2006'!DC16</f>
        <v>0.125</v>
      </c>
      <c r="D17" s="163">
        <f>'Revised CPSLD Stats 2005-2006'!DD16</f>
        <v>72.143124999999998</v>
      </c>
      <c r="E17" s="163">
        <f>'Revised CPSLD Stats 2005-2006'!DE16</f>
        <v>299</v>
      </c>
      <c r="F17" s="164">
        <f>'Revised CPSLD Stats 2005-2006'!DF16</f>
        <v>0.24128135451505017</v>
      </c>
      <c r="G17" s="164">
        <f>'Revised CPSLD Stats 2005-2006'!DG16</f>
        <v>4.9276755852842809E-2</v>
      </c>
      <c r="H17" s="164">
        <f>'Revised CPSLD Stats 2005-2006'!DH16</f>
        <v>0.10348453177257524</v>
      </c>
      <c r="I17" s="164">
        <f>'Revised CPSLD Stats 2005-2006'!DI16</f>
        <v>2.4255858746065652E-2</v>
      </c>
      <c r="J17" s="163">
        <f>'Revised CPSLD Stats 2005-2006'!DJ16</f>
        <v>228.57142857142858</v>
      </c>
      <c r="K17" s="163">
        <f>'Revised CPSLD Stats 2005-2006'!DK16</f>
        <v>4.8131250000000003</v>
      </c>
      <c r="L17" s="163">
        <f>'Revised CPSLD Stats 2005-2006'!DL16</f>
        <v>0.1532964407994267</v>
      </c>
      <c r="M17" s="163">
        <f>'Revised CPSLD Stats 2005-2006'!DM16</f>
        <v>62.121802363329437</v>
      </c>
      <c r="N17" s="163">
        <f>'Revised CPSLD Stats 2005-2006'!DN16</f>
        <v>4.6875</v>
      </c>
      <c r="O17" s="163">
        <f>'Revised CPSLD Stats 2005-2006'!DO16</f>
        <v>0.26874999999999999</v>
      </c>
      <c r="P17" s="163">
        <f>'Revised CPSLD Stats 2005-2006'!DP16</f>
        <v>0.54562500000000003</v>
      </c>
      <c r="Q17" s="163">
        <f>'Revised CPSLD Stats 2005-2006'!DQ16</f>
        <v>7.7499999999999999E-2</v>
      </c>
      <c r="R17" s="163">
        <f>'Revised CPSLD Stats 2005-2006'!DR16</f>
        <v>23.714285714285715</v>
      </c>
      <c r="S17" s="163">
        <f>'Revised CPSLD Stats 2005-2006'!DS16</f>
        <v>0.66265060240963858</v>
      </c>
    </row>
    <row r="18" spans="1:19" ht="17.25" customHeight="1">
      <c r="A18" s="132" t="s">
        <v>281</v>
      </c>
      <c r="B18" s="133">
        <f>'Revised CPSLD Stats 2005-2006'!DB17</f>
        <v>53.195219123505979</v>
      </c>
      <c r="C18" s="133">
        <f>'Revised CPSLD Stats 2005-2006'!DC17</f>
        <v>0.16533864541832669</v>
      </c>
      <c r="D18" s="133">
        <f>'Revised CPSLD Stats 2005-2006'!DD17</f>
        <v>50.132802124834001</v>
      </c>
      <c r="E18" s="133">
        <f>'Revised CPSLD Stats 2005-2006'!DE17</f>
        <v>390.37583001328022</v>
      </c>
      <c r="F18" s="161">
        <f>'Revised CPSLD Stats 2005-2006'!DF17</f>
        <v>0.12842189057434353</v>
      </c>
      <c r="G18" s="161">
        <f>'Revised CPSLD Stats 2005-2006'!DG17</f>
        <v>2.8916187281640263E-2</v>
      </c>
      <c r="H18" s="161">
        <f>'Revised CPSLD Stats 2005-2006'!DH17</f>
        <v>2.6364758992083768E-2</v>
      </c>
      <c r="I18" s="161">
        <f>'Revised CPSLD Stats 2005-2006'!DI17</f>
        <v>2.4996036346816613E-2</v>
      </c>
      <c r="J18" s="133">
        <f>'Revised CPSLD Stats 2005-2006'!DJ17</f>
        <v>200.8</v>
      </c>
      <c r="K18" s="133">
        <f>'Revised CPSLD Stats 2005-2006'!DK17</f>
        <v>16.600265604249667</v>
      </c>
      <c r="L18" s="133">
        <f>'Revised CPSLD Stats 2005-2006'!DL17</f>
        <v>0.31206311164369882</v>
      </c>
      <c r="M18" s="133">
        <f>'Revised CPSLD Stats 2005-2006'!DM17</f>
        <v>23.51624</v>
      </c>
      <c r="N18" s="133">
        <f>'Revised CPSLD Stats 2005-2006'!DN17</f>
        <v>0</v>
      </c>
      <c r="O18" s="133">
        <f>'Revised CPSLD Stats 2005-2006'!DO17</f>
        <v>0.53120849933598935</v>
      </c>
      <c r="P18" s="133">
        <f>'Revised CPSLD Stats 2005-2006'!DP17</f>
        <v>0.70650730411686591</v>
      </c>
      <c r="Q18" s="133">
        <f>'Revised CPSLD Stats 2005-2006'!DQ17</f>
        <v>7.6361221779548474E-2</v>
      </c>
      <c r="R18" s="133">
        <f>'Revised CPSLD Stats 2005-2006'!DR17</f>
        <v>17.866666666666667</v>
      </c>
      <c r="S18" s="133">
        <f>'Revised CPSLD Stats 2005-2006'!DS17</f>
        <v>0.39552238805970147</v>
      </c>
    </row>
    <row r="19" spans="1:19" ht="17.25" customHeight="1">
      <c r="A19" s="125" t="s">
        <v>560</v>
      </c>
      <c r="B19" s="163">
        <f>'Revised CPSLD Stats 2005-2006'!DB18</f>
        <v>18.764999041594788</v>
      </c>
      <c r="C19" s="163">
        <f>'Revised CPSLD Stats 2005-2006'!DC18</f>
        <v>9.8524055970864485E-2</v>
      </c>
      <c r="D19" s="163">
        <f>'Revised CPSLD Stats 2005-2006'!DD18</f>
        <v>289.14241901475947</v>
      </c>
      <c r="E19" s="163">
        <f>'Revised CPSLD Stats 2005-2006'!DE18</f>
        <v>590.96703086064792</v>
      </c>
      <c r="F19" s="164">
        <f>'Revised CPSLD Stats 2005-2006'!DF18</f>
        <v>0.48926996586200466</v>
      </c>
      <c r="G19" s="164">
        <f>'Revised CPSLD Stats 2005-2006'!DG18</f>
        <v>4.6706615959715543E-2</v>
      </c>
      <c r="H19" s="164">
        <f>'Revised CPSLD Stats 2005-2006'!DH18</f>
        <v>5.0923185456078754E-2</v>
      </c>
      <c r="I19" s="165">
        <f>'Revised CPSLD Stats 2005-2006'!DI18</f>
        <v>0.15710411020317711</v>
      </c>
      <c r="J19" s="163">
        <f>'Revised CPSLD Stats 2005-2006'!DJ18</f>
        <v>183.05263157894737</v>
      </c>
      <c r="K19" s="163">
        <f>'Revised CPSLD Stats 2005-2006'!DK18</f>
        <v>5.1272762123825952</v>
      </c>
      <c r="L19" s="163">
        <f>'Revised CPSLD Stats 2005-2006'!DL18</f>
        <v>0.27323615636842802</v>
      </c>
      <c r="M19" s="163">
        <f>'Revised CPSLD Stats 2005-2006'!DM18</f>
        <v>115.25944895136267</v>
      </c>
      <c r="N19" s="163">
        <f>'Revised CPSLD Stats 2005-2006'!DN18</f>
        <v>2.4397163120567376</v>
      </c>
      <c r="O19" s="163">
        <f>'Revised CPSLD Stats 2005-2006'!DO18</f>
        <v>0.61759631972397933</v>
      </c>
      <c r="P19" s="163">
        <f>'Revised CPSLD Stats 2005-2006'!DP18</f>
        <v>0.41686793176154879</v>
      </c>
      <c r="Q19" s="163">
        <f>'Revised CPSLD Stats 2005-2006'!DQ18</f>
        <v>6.5554916618746406E-2</v>
      </c>
      <c r="R19" s="163">
        <f>'Revised CPSLD Stats 2005-2006'!DR18</f>
        <v>10.280701754385966</v>
      </c>
      <c r="S19" s="163">
        <f>'Revised CPSLD Stats 2005-2006'!DS18</f>
        <v>0</v>
      </c>
    </row>
    <row r="20" spans="1:19" ht="17.25" customHeight="1">
      <c r="A20" s="132" t="s">
        <v>283</v>
      </c>
      <c r="B20" s="133">
        <f>'Revised CPSLD Stats 2005-2006'!DB19</f>
        <v>31.048082117774175</v>
      </c>
      <c r="C20" s="133">
        <f>'Revised CPSLD Stats 2005-2006'!DC19</f>
        <v>9.3462992976769313E-2</v>
      </c>
      <c r="D20" s="133">
        <f>'Revised CPSLD Stats 2005-2006'!DD19</f>
        <v>183.76715289032956</v>
      </c>
      <c r="E20" s="133">
        <f>'Revised CPSLD Stats 2005-2006'!DE19</f>
        <v>694.84224743381958</v>
      </c>
      <c r="F20" s="161">
        <f>'Revised CPSLD Stats 2005-2006'!DF19</f>
        <v>0.26447320031131599</v>
      </c>
      <c r="G20" s="161">
        <f>'Revised CPSLD Stats 2005-2006'!DG19</f>
        <v>3.1779267318895965E-2</v>
      </c>
      <c r="H20" s="161">
        <f>'Revised CPSLD Stats 2005-2006'!DH19</f>
        <v>0.18035179329364392</v>
      </c>
      <c r="I20" s="161">
        <f>'Revised CPSLD Stats 2005-2006'!DI19</f>
        <v>3.013479381443299E-2</v>
      </c>
      <c r="J20" s="133">
        <f>'Revised CPSLD Stats 2005-2006'!DJ19</f>
        <v>97.421052631578945</v>
      </c>
      <c r="K20" s="133">
        <f>'Revised CPSLD Stats 2005-2006'!DK19</f>
        <v>4.5645596974608322</v>
      </c>
      <c r="L20" s="133">
        <f>'Revised CPSLD Stats 2005-2006'!DL19</f>
        <v>0.14701583434835566</v>
      </c>
      <c r="M20" s="133">
        <f>'Revised CPSLD Stats 2005-2006'!DM19</f>
        <v>152.2254704698781</v>
      </c>
      <c r="N20" s="133">
        <f>'Revised CPSLD Stats 2005-2006'!DN19</f>
        <v>1.568341437061048</v>
      </c>
      <c r="O20" s="133">
        <f>'Revised CPSLD Stats 2005-2006'!DO19</f>
        <v>1.0361966504592113</v>
      </c>
      <c r="P20" s="133">
        <f>'Revised CPSLD Stats 2005-2006'!DP19</f>
        <v>1.0264721772015126</v>
      </c>
      <c r="Q20" s="133">
        <f>'Revised CPSLD Stats 2005-2006'!DQ19</f>
        <v>8.6439762290653699E-2</v>
      </c>
      <c r="R20" s="133">
        <f>'Revised CPSLD Stats 2005-2006'!DR19</f>
        <v>4.2894736842105265</v>
      </c>
      <c r="S20" s="133">
        <f>'Revised CPSLD Stats 2005-2006'!DS19</f>
        <v>0.76073619631901845</v>
      </c>
    </row>
    <row r="21" spans="1:19" ht="17.25" customHeight="1">
      <c r="A21" s="125" t="s">
        <v>284</v>
      </c>
      <c r="B21" s="163">
        <f>'Revised CPSLD Stats 2005-2006'!DB20</f>
        <v>41.477292965271594</v>
      </c>
      <c r="C21" s="163">
        <f>'Revised CPSLD Stats 2005-2006'!DC20</f>
        <v>0.18922528940338379</v>
      </c>
      <c r="D21" s="163">
        <f>'Revised CPSLD Stats 2005-2006'!DD20</f>
        <v>43.41585040071238</v>
      </c>
      <c r="E21" s="163">
        <f>'Revised CPSLD Stats 2005-2006'!DE20</f>
        <v>295.79029385574353</v>
      </c>
      <c r="F21" s="164">
        <f>'Revised CPSLD Stats 2005-2006'!DF20</f>
        <v>0.14677915841919484</v>
      </c>
      <c r="G21" s="164">
        <f>'Revised CPSLD Stats 2005-2006'!DG20</f>
        <v>5.8883562004681304E-2</v>
      </c>
      <c r="H21" s="164">
        <f>'Revised CPSLD Stats 2005-2006'!DH20</f>
        <v>3.920854375362199E-2</v>
      </c>
      <c r="I21" s="164">
        <f>'Revised CPSLD Stats 2005-2006'!DI20</f>
        <v>1.8820167337150501E-2</v>
      </c>
      <c r="J21" s="163">
        <f>'Revised CPSLD Stats 2005-2006'!DJ20</f>
        <v>255.22727272727272</v>
      </c>
      <c r="K21" s="163">
        <f>'Revised CPSLD Stats 2005-2006'!DK20</f>
        <v>9.1251113089937661</v>
      </c>
      <c r="L21" s="163">
        <f>'Revised CPSLD Stats 2005-2006'!DL20</f>
        <v>0.22000257626827541</v>
      </c>
      <c r="M21" s="163">
        <f>'Revised CPSLD Stats 2005-2006'!DM20</f>
        <v>32.414979263234933</v>
      </c>
      <c r="N21" s="163">
        <f>'Revised CPSLD Stats 2005-2006'!DN20</f>
        <v>2.8940338379341051</v>
      </c>
      <c r="O21" s="163">
        <f>'Revised CPSLD Stats 2005-2006'!DO20</f>
        <v>0.70258236865538737</v>
      </c>
      <c r="P21" s="163">
        <f>'Revised CPSLD Stats 2005-2006'!DP20</f>
        <v>0.67230632235084598</v>
      </c>
      <c r="Q21" s="163">
        <f>'Revised CPSLD Stats 2005-2006'!DQ20</f>
        <v>6.3668744434550312E-2</v>
      </c>
      <c r="R21" s="163">
        <f>'Revised CPSLD Stats 2005-2006'!DR20</f>
        <v>10.96590909090909</v>
      </c>
      <c r="S21" s="163">
        <f>'Revised CPSLD Stats 2005-2006'!DS20</f>
        <v>0.52849740932642486</v>
      </c>
    </row>
    <row r="22" spans="1:19" ht="17.25" customHeight="1">
      <c r="A22" s="132" t="s">
        <v>437</v>
      </c>
      <c r="B22" s="133">
        <f>'Revised CPSLD Stats 2005-2006'!DB21</f>
        <v>132.42950476285472</v>
      </c>
      <c r="C22" s="133">
        <f>'Revised CPSLD Stats 2005-2006'!DC21</f>
        <v>0.32237793626253053</v>
      </c>
      <c r="D22" s="133">
        <f>'Revised CPSLD Stats 2005-2006'!DD21</f>
        <v>435.40372051269264</v>
      </c>
      <c r="E22" s="133">
        <f>'Revised CPSLD Stats 2005-2006'!DE21</f>
        <v>926.33783851179487</v>
      </c>
      <c r="F22" s="161">
        <f>'Revised CPSLD Stats 2005-2006'!DF21</f>
        <v>0.47002691934962854</v>
      </c>
      <c r="G22" s="161">
        <f>'Revised CPSLD Stats 2005-2006'!DG21</f>
        <v>0.12514164961774524</v>
      </c>
      <c r="H22" s="161">
        <f>'Revised CPSLD Stats 2005-2006'!DH21</f>
        <v>0.16250360719285023</v>
      </c>
      <c r="I22" s="161">
        <f>'Revised CPSLD Stats 2005-2006'!DI21</f>
        <v>5.0890738619862021E-2</v>
      </c>
      <c r="J22" s="133">
        <f>'Revised CPSLD Stats 2005-2006'!DJ21</f>
        <v>128.36747759282969</v>
      </c>
      <c r="K22" s="133">
        <f>'Revised CPSLD Stats 2005-2006'!DK21</f>
        <v>30.826941299685799</v>
      </c>
      <c r="L22" s="133">
        <f>'Revised CPSLD Stats 2005-2006'!DL21</f>
        <v>0.23278000891786527</v>
      </c>
      <c r="M22" s="133">
        <f>'Revised CPSLD Stats 2005-2006'!DM21</f>
        <v>30.049618919579171</v>
      </c>
      <c r="N22" s="133">
        <f>'Revised CPSLD Stats 2005-2006'!DN21</f>
        <v>3.1676724352900103</v>
      </c>
      <c r="O22" s="133">
        <f>'Revised CPSLD Stats 2005-2006'!DO21</f>
        <v>0.90065333399830427</v>
      </c>
      <c r="P22" s="133">
        <f>'Revised CPSLD Stats 2005-2006'!DP21</f>
        <v>0.88145229664355895</v>
      </c>
      <c r="Q22" s="133">
        <f>'Revised CPSLD Stats 2005-2006'!DQ21</f>
        <v>7.0320682260236397E-2</v>
      </c>
      <c r="R22" s="133">
        <f>'Revised CPSLD Stats 2005-2006'!DR21</f>
        <v>1.2996158770806656</v>
      </c>
      <c r="S22" s="133">
        <f>'Revised CPSLD Stats 2005-2006'!DS21</f>
        <v>0.82266009852216748</v>
      </c>
    </row>
    <row r="23" spans="1:19" ht="17.25" customHeight="1">
      <c r="A23" s="129" t="s">
        <v>497</v>
      </c>
      <c r="B23" s="130">
        <f>'Revised CPSLD Stats 2005-2006'!DB22</f>
        <v>28.825781249999999</v>
      </c>
      <c r="C23" s="130">
        <f>'Revised CPSLD Stats 2005-2006'!DC22</f>
        <v>0.1015625</v>
      </c>
      <c r="D23" s="130">
        <f>'Revised CPSLD Stats 2005-2006'!DD22</f>
        <v>118.02020089285715</v>
      </c>
      <c r="E23" s="130">
        <f>'Revised CPSLD Stats 2005-2006'!DE22</f>
        <v>301.41339285714287</v>
      </c>
      <c r="F23" s="162">
        <f>'Revised CPSLD Stats 2005-2006'!DF22</f>
        <v>0.39155592846796194</v>
      </c>
      <c r="G23" s="162">
        <f>'Revised CPSLD Stats 2005-2006'!DG22</f>
        <v>8.9256568014384613E-2</v>
      </c>
      <c r="H23" s="162">
        <f>'Revised CPSLD Stats 2005-2006'!DH22</f>
        <v>0.12307195563757653</v>
      </c>
      <c r="I23" s="166">
        <f>'Revised CPSLD Stats 2005-2006'!DI22</f>
        <v>2.6633399801515557E-2</v>
      </c>
      <c r="J23" s="130">
        <f>'Revised CPSLD Stats 2005-2006'!DJ22</f>
        <v>258.21325648414984</v>
      </c>
      <c r="K23" s="130">
        <f>'Revised CPSLD Stats 2005-2006'!DK22</f>
        <v>20.451450892857142</v>
      </c>
      <c r="L23" s="130">
        <f>'Revised CPSLD Stats 2005-2006'!DL22</f>
        <v>0.70948470452495171</v>
      </c>
      <c r="M23" s="130">
        <f>'Revised CPSLD Stats 2005-2006'!DM22</f>
        <v>14.737995579688395</v>
      </c>
      <c r="N23" s="130">
        <f>'Revised CPSLD Stats 2005-2006'!DN22</f>
        <v>2.4681919642857144</v>
      </c>
      <c r="O23" s="130">
        <f>'Revised CPSLD Stats 2005-2006'!DO22</f>
        <v>0.57499999999999996</v>
      </c>
      <c r="P23" s="130">
        <f>'Revised CPSLD Stats 2005-2006'!DP22</f>
        <v>0.36578125</v>
      </c>
      <c r="Q23" s="130">
        <f>'Revised CPSLD Stats 2005-2006'!DQ22</f>
        <v>2.4330357142857143E-2</v>
      </c>
      <c r="R23" s="130">
        <f>'Revised CPSLD Stats 2005-2006'!DR22</f>
        <v>5.0144092219020173</v>
      </c>
      <c r="S23" s="130">
        <f>'Revised CPSLD Stats 2005-2006'!DS22</f>
        <v>0.83908045977011492</v>
      </c>
    </row>
    <row r="24" spans="1:19" ht="17.25" customHeight="1">
      <c r="A24" s="132" t="s">
        <v>285</v>
      </c>
      <c r="B24" s="194" t="e">
        <f>'Revised CPSLD Stats 2005-2006'!DB23</f>
        <v>#DIV/0!</v>
      </c>
      <c r="C24" s="194" t="e">
        <f>'Revised CPSLD Stats 2005-2006'!DC23</f>
        <v>#DIV/0!</v>
      </c>
      <c r="D24" s="194" t="e">
        <f>'Revised CPSLD Stats 2005-2006'!DD23</f>
        <v>#DIV/0!</v>
      </c>
      <c r="E24" s="194" t="e">
        <f>'Revised CPSLD Stats 2005-2006'!DE23</f>
        <v>#DIV/0!</v>
      </c>
      <c r="F24" s="161">
        <f>'Revised CPSLD Stats 2005-2006'!DF23</f>
        <v>0.41815004078834417</v>
      </c>
      <c r="G24" s="161">
        <f>'Revised CPSLD Stats 2005-2006'!DG23</f>
        <v>4.7813207773397759E-2</v>
      </c>
      <c r="H24" s="161">
        <f>'Revised CPSLD Stats 2005-2006'!DH23</f>
        <v>6.8966506480160825E-2</v>
      </c>
      <c r="I24" s="216" t="e">
        <f>'Revised CPSLD Stats 2005-2006'!DI23</f>
        <v>#DIV/0!</v>
      </c>
      <c r="J24" s="133">
        <f>'Revised CPSLD Stats 2005-2006'!DJ23</f>
        <v>0</v>
      </c>
      <c r="K24" s="194" t="e">
        <f>'Revised CPSLD Stats 2005-2006'!DK23</f>
        <v>#DIV/0!</v>
      </c>
      <c r="L24" s="133">
        <f>'Revised CPSLD Stats 2005-2006'!DL23</f>
        <v>0.66784532118719864</v>
      </c>
      <c r="M24" s="133">
        <f>'Revised CPSLD Stats 2005-2006'!DM23</f>
        <v>9.38430262658337</v>
      </c>
      <c r="N24" s="194" t="e">
        <f>'Revised CPSLD Stats 2005-2006'!DN23</f>
        <v>#DIV/0!</v>
      </c>
      <c r="O24" s="194" t="e">
        <f>'Revised CPSLD Stats 2005-2006'!DO23</f>
        <v>#DIV/0!</v>
      </c>
      <c r="P24" s="194" t="e">
        <f>'Revised CPSLD Stats 2005-2006'!DP23</f>
        <v>#DIV/0!</v>
      </c>
      <c r="Q24" s="194" t="e">
        <f>'Revised CPSLD Stats 2005-2006'!DQ23</f>
        <v>#DIV/0!</v>
      </c>
      <c r="R24" s="133">
        <f>'Revised CPSLD Stats 2005-2006'!DR23</f>
        <v>4.3684210526315788</v>
      </c>
      <c r="S24" s="133">
        <f>'Revised CPSLD Stats 2005-2006'!DS23</f>
        <v>0.72289156626506024</v>
      </c>
    </row>
    <row r="25" spans="1:19" ht="17.25" customHeight="1">
      <c r="A25" s="125" t="s">
        <v>210</v>
      </c>
      <c r="B25" s="215" t="e">
        <f>'Revised CPSLD Stats 2005-2006'!DB24</f>
        <v>#DIV/0!</v>
      </c>
      <c r="C25" s="215" t="e">
        <f>'Revised CPSLD Stats 2005-2006'!DC24</f>
        <v>#DIV/0!</v>
      </c>
      <c r="D25" s="215" t="e">
        <f>'Revised CPSLD Stats 2005-2006'!DD24</f>
        <v>#DIV/0!</v>
      </c>
      <c r="E25" s="215" t="e">
        <f>'Revised CPSLD Stats 2005-2006'!DE24</f>
        <v>#DIV/0!</v>
      </c>
      <c r="F25" s="164">
        <f>'Revised CPSLD Stats 2005-2006'!DF24</f>
        <v>0.42095918245421232</v>
      </c>
      <c r="G25" s="164">
        <f>'Revised CPSLD Stats 2005-2006'!DG24</f>
        <v>0.11865557244541662</v>
      </c>
      <c r="H25" s="164">
        <f>'Revised CPSLD Stats 2005-2006'!DH24</f>
        <v>0.23562683825519284</v>
      </c>
      <c r="I25" s="164">
        <f>'Revised CPSLD Stats 2005-2006'!DI24</f>
        <v>2.4006990135385518E-2</v>
      </c>
      <c r="J25" s="163">
        <f>'Revised CPSLD Stats 2005-2006'!DJ24</f>
        <v>0</v>
      </c>
      <c r="K25" s="215" t="e">
        <f>'Revised CPSLD Stats 2005-2006'!DK24</f>
        <v>#DIV/0!</v>
      </c>
      <c r="L25" s="163">
        <f>'Revised CPSLD Stats 2005-2006'!DL24</f>
        <v>0.30038585888666453</v>
      </c>
      <c r="M25" s="163">
        <f>'Revised CPSLD Stats 2005-2006'!DM24</f>
        <v>10.880398220063366</v>
      </c>
      <c r="N25" s="215" t="e">
        <f>'Revised CPSLD Stats 2005-2006'!DN24</f>
        <v>#DIV/0!</v>
      </c>
      <c r="O25" s="215" t="e">
        <f>'Revised CPSLD Stats 2005-2006'!DO24</f>
        <v>#DIV/0!</v>
      </c>
      <c r="P25" s="215" t="e">
        <f>'Revised CPSLD Stats 2005-2006'!DP24</f>
        <v>#DIV/0!</v>
      </c>
      <c r="Q25" s="215" t="e">
        <f>'Revised CPSLD Stats 2005-2006'!DQ24</f>
        <v>#DIV/0!</v>
      </c>
      <c r="R25" s="163">
        <f>'Revised CPSLD Stats 2005-2006'!DR24</f>
        <v>3.7334175615919136</v>
      </c>
      <c r="S25" s="163">
        <f>'Revised CPSLD Stats 2005-2006'!DS24</f>
        <v>0.68231810490693734</v>
      </c>
    </row>
    <row r="26" spans="1:19" ht="17.25" customHeight="1">
      <c r="A26" s="132" t="s">
        <v>287</v>
      </c>
      <c r="B26" s="194">
        <f>'Revised CPSLD Stats 2005-2006'!DB25</f>
        <v>34.734427386624319</v>
      </c>
      <c r="C26" s="194">
        <f>'Revised CPSLD Stats 2005-2006'!DC25</f>
        <v>0.14928533615669667</v>
      </c>
      <c r="D26" s="194">
        <f>'Revised CPSLD Stats 2005-2006'!DD25</f>
        <v>159.66807834833244</v>
      </c>
      <c r="E26" s="194">
        <f>'Revised CPSLD Stats 2005-2006'!DE25</f>
        <v>413.60172931004058</v>
      </c>
      <c r="F26" s="161">
        <f>'Revised CPSLD Stats 2005-2006'!DF25</f>
        <v>0.38604306276641176</v>
      </c>
      <c r="G26" s="161">
        <f>'Revised CPSLD Stats 2005-2006'!DG25</f>
        <v>9.0926117836187079E-2</v>
      </c>
      <c r="H26" s="161">
        <f>'Revised CPSLD Stats 2005-2006'!DH25</f>
        <v>0.12620947906485014</v>
      </c>
      <c r="I26" s="161">
        <f>'Revised CPSLD Stats 2005-2006'!DI25</f>
        <v>3.8172013617482382E-2</v>
      </c>
      <c r="J26" s="133">
        <f>'Revised CPSLD Stats 2005-2006'!DJ25</f>
        <v>232.73100616016427</v>
      </c>
      <c r="K26" s="133">
        <f>'Revised CPSLD Stats 2005-2006'!DK25</f>
        <v>26.577377801305804</v>
      </c>
      <c r="L26" s="133">
        <f>'Revised CPSLD Stats 2005-2006'!DL25</f>
        <v>0.76515952042267832</v>
      </c>
      <c r="M26" s="133">
        <f>'Revised CPSLD Stats 2005-2006'!DM25</f>
        <v>15.562172175229394</v>
      </c>
      <c r="N26" s="194">
        <f>'Revised CPSLD Stats 2005-2006'!DN25</f>
        <v>2.1187577201341097</v>
      </c>
      <c r="O26" s="194">
        <f>'Revised CPSLD Stats 2005-2006'!DO25</f>
        <v>0.91759308275983764</v>
      </c>
      <c r="P26" s="194">
        <f>'Revised CPSLD Stats 2005-2006'!DP25</f>
        <v>0.61655196753132169</v>
      </c>
      <c r="Q26" s="194">
        <f>'Revised CPSLD Stats 2005-2006'!DQ25</f>
        <v>3.0704076230809951E-2</v>
      </c>
      <c r="R26" s="133">
        <f>'Revised CPSLD Stats 2005-2006'!DR25</f>
        <v>6.6940451745379876</v>
      </c>
      <c r="S26" s="133">
        <f>'Revised CPSLD Stats 2005-2006'!DS25</f>
        <v>0.94785276073619629</v>
      </c>
    </row>
    <row r="27" spans="1:19" ht="17.25" customHeight="1">
      <c r="A27" s="125" t="s">
        <v>276</v>
      </c>
      <c r="B27" s="163">
        <f>'Revised CPSLD Stats 2005-2006'!DB26</f>
        <v>97.745467224546729</v>
      </c>
      <c r="C27" s="163">
        <f>'Revised CPSLD Stats 2005-2006'!DC26</f>
        <v>0.35355648535564854</v>
      </c>
      <c r="D27" s="163">
        <f>'Revised CPSLD Stats 2005-2006'!DD26</f>
        <v>560.63702928870293</v>
      </c>
      <c r="E27" s="163">
        <f>'Revised CPSLD Stats 2005-2006'!DE26</f>
        <v>1050.1879358437936</v>
      </c>
      <c r="F27" s="164">
        <f>'Revised CPSLD Stats 2005-2006'!DF26</f>
        <v>0.53384447692997772</v>
      </c>
      <c r="G27" s="164">
        <f>'Revised CPSLD Stats 2005-2006'!DG26</f>
        <v>0.18253025708687992</v>
      </c>
      <c r="H27" s="164">
        <f>'Revised CPSLD Stats 2005-2006'!DH26</f>
        <v>0.21030870811128646</v>
      </c>
      <c r="I27" s="164">
        <f>'Revised CPSLD Stats 2005-2006'!DI26</f>
        <v>5.6837616998792272E-2</v>
      </c>
      <c r="J27" s="163">
        <f>'Revised CPSLD Stats 2005-2006'!DJ26</f>
        <v>110.39260969976905</v>
      </c>
      <c r="K27" s="163">
        <f>'Revised CPSLD Stats 2005-2006'!DK26</f>
        <v>20.923291492329149</v>
      </c>
      <c r="L27" s="163">
        <f>'Revised CPSLD Stats 2005-2006'!DL26</f>
        <v>0.2140589439739739</v>
      </c>
      <c r="M27" s="163">
        <f>'Revised CPSLD Stats 2005-2006'!DM26</f>
        <v>50.19229102786295</v>
      </c>
      <c r="N27" s="163">
        <f>'Revised CPSLD Stats 2005-2006'!DN26</f>
        <v>2.4982566248256624</v>
      </c>
      <c r="O27" s="163">
        <f>'Revised CPSLD Stats 2005-2006'!DO26</f>
        <v>0.87482566248256621</v>
      </c>
      <c r="P27" s="163">
        <f>'Revised CPSLD Stats 2005-2006'!DP26</f>
        <v>1.9107391910739191</v>
      </c>
      <c r="Q27" s="163">
        <f>'Revised CPSLD Stats 2005-2006'!DQ26</f>
        <v>0.17642956764295675</v>
      </c>
      <c r="R27" s="163">
        <f>'Revised CPSLD Stats 2005-2006'!DR26</f>
        <v>3.5411855273287145</v>
      </c>
      <c r="S27" s="163">
        <f>'Revised CPSLD Stats 2005-2006'!DS26</f>
        <v>0.60869565217391308</v>
      </c>
    </row>
    <row r="28" spans="1:19" ht="17.25" customHeight="1">
      <c r="A28" s="132" t="s">
        <v>288</v>
      </c>
      <c r="B28" s="194" t="e">
        <f>'Revised CPSLD Stats 2005-2006'!DB27</f>
        <v>#DIV/0!</v>
      </c>
      <c r="C28" s="194" t="e">
        <f>'Revised CPSLD Stats 2005-2006'!DC27</f>
        <v>#DIV/0!</v>
      </c>
      <c r="D28" s="194" t="e">
        <f>'Revised CPSLD Stats 2005-2006'!DD27</f>
        <v>#DIV/0!</v>
      </c>
      <c r="E28" s="194" t="e">
        <f>'Revised CPSLD Stats 2005-2006'!DE27</f>
        <v>#DIV/0!</v>
      </c>
      <c r="F28" s="161">
        <f>'Revised CPSLD Stats 2005-2006'!DF27</f>
        <v>0.46925026522056468</v>
      </c>
      <c r="G28" s="161">
        <f>'Revised CPSLD Stats 2005-2006'!DG27</f>
        <v>0.33479192241152467</v>
      </c>
      <c r="H28" s="161">
        <f>'Revised CPSLD Stats 2005-2006'!DH27</f>
        <v>0</v>
      </c>
      <c r="I28" s="161">
        <f>'Revised CPSLD Stats 2005-2006'!DI27</f>
        <v>5.3827492419296047E-2</v>
      </c>
      <c r="J28" s="133">
        <f>'Revised CPSLD Stats 2005-2006'!DJ27</f>
        <v>0</v>
      </c>
      <c r="K28" s="194" t="e">
        <f>'Revised CPSLD Stats 2005-2006'!DK27</f>
        <v>#DIV/0!</v>
      </c>
      <c r="L28" s="133">
        <f>'Revised CPSLD Stats 2005-2006'!DL27</f>
        <v>0.11306850496722724</v>
      </c>
      <c r="M28" s="133">
        <f>'Revised CPSLD Stats 2005-2006'!DM27</f>
        <v>26.865427675772505</v>
      </c>
      <c r="N28" s="194" t="e">
        <f>'Revised CPSLD Stats 2005-2006'!DN27</f>
        <v>#DIV/0!</v>
      </c>
      <c r="O28" s="194" t="e">
        <f>'Revised CPSLD Stats 2005-2006'!DO27</f>
        <v>#DIV/0!</v>
      </c>
      <c r="P28" s="194" t="e">
        <f>'Revised CPSLD Stats 2005-2006'!DP27</f>
        <v>#DIV/0!</v>
      </c>
      <c r="Q28" s="194" t="e">
        <f>'Revised CPSLD Stats 2005-2006'!DQ27</f>
        <v>#DIV/0!</v>
      </c>
      <c r="R28" s="133">
        <f>'Revised CPSLD Stats 2005-2006'!DR27</f>
        <v>0.57814485387547643</v>
      </c>
      <c r="S28" s="133">
        <f>'Revised CPSLD Stats 2005-2006'!DS27</f>
        <v>0.92307692307692313</v>
      </c>
    </row>
    <row r="29" spans="1:19" ht="17.25" customHeight="1">
      <c r="A29" s="125" t="s">
        <v>289</v>
      </c>
      <c r="B29" s="163">
        <f>'Revised CPSLD Stats 2005-2006'!DB28</f>
        <v>15.731082946417366</v>
      </c>
      <c r="C29" s="163">
        <f>'Revised CPSLD Stats 2005-2006'!DC28</f>
        <v>9.4491153218722548E-2</v>
      </c>
      <c r="D29" s="163">
        <f>'Revised CPSLD Stats 2005-2006'!DD28</f>
        <v>34.053043041786928</v>
      </c>
      <c r="E29" s="163">
        <f>'Revised CPSLD Stats 2005-2006'!DE28</f>
        <v>300.60154348098888</v>
      </c>
      <c r="F29" s="164">
        <f>'Revised CPSLD Stats 2005-2006'!DF28</f>
        <v>0.11328299464949543</v>
      </c>
      <c r="G29" s="164">
        <f>'Revised CPSLD Stats 2005-2006'!DG28</f>
        <v>2.3043725809005464E-2</v>
      </c>
      <c r="H29" s="164">
        <f>'Revised CPSLD Stats 2005-2006'!DH28</f>
        <v>2.5156547061676679E-2</v>
      </c>
      <c r="I29" s="164">
        <f>'Revised CPSLD Stats 2005-2006'!DI28</f>
        <v>2.8841654350086017E-2</v>
      </c>
      <c r="J29" s="163">
        <f>'Revised CPSLD Stats 2005-2006'!DJ28</f>
        <v>235.21251475796933</v>
      </c>
      <c r="K29" s="163">
        <f>'Revised CPSLD Stats 2005-2006'!DK28</f>
        <v>17.818546869117831</v>
      </c>
      <c r="L29" s="163">
        <f>'Revised CPSLD Stats 2005-2006'!DL28</f>
        <v>1.1326967717232632</v>
      </c>
      <c r="M29" s="215">
        <f>'Revised CPSLD Stats 2005-2006'!DM28</f>
        <v>16.870149159131245</v>
      </c>
      <c r="N29" s="163">
        <f>'Revised CPSLD Stats 2005-2006'!DN28</f>
        <v>4.5605471200903498</v>
      </c>
      <c r="O29" s="163">
        <f>'Revised CPSLD Stats 2005-2006'!DO28</f>
        <v>0.52829715146191492</v>
      </c>
      <c r="P29" s="163">
        <f>'Revised CPSLD Stats 2005-2006'!DP28</f>
        <v>0.28585769858200527</v>
      </c>
      <c r="Q29" s="163">
        <f>'Revised CPSLD Stats 2005-2006'!DQ28</f>
        <v>2.2085581628811645E-2</v>
      </c>
      <c r="R29" s="163">
        <f>'Revised CPSLD Stats 2005-2006'!DR28</f>
        <v>3.1582054309327039</v>
      </c>
      <c r="S29" s="163">
        <f>'Revised CPSLD Stats 2005-2006'!DS28</f>
        <v>0.92990654205607481</v>
      </c>
    </row>
  </sheetData>
  <mergeCells count="20">
    <mergeCell ref="K1:K3"/>
    <mergeCell ref="L1:L3"/>
    <mergeCell ref="M1:M3"/>
    <mergeCell ref="A1:A2"/>
    <mergeCell ref="B4:S4"/>
    <mergeCell ref="B1:B3"/>
    <mergeCell ref="C1:C3"/>
    <mergeCell ref="D1:D3"/>
    <mergeCell ref="E1:E3"/>
    <mergeCell ref="R1:R3"/>
    <mergeCell ref="S1:S3"/>
    <mergeCell ref="N1:N3"/>
    <mergeCell ref="O1:O3"/>
    <mergeCell ref="P1:P3"/>
    <mergeCell ref="Q1:Q3"/>
    <mergeCell ref="F1:F3"/>
    <mergeCell ref="G1:G3"/>
    <mergeCell ref="H1:H3"/>
    <mergeCell ref="I1:I3"/>
    <mergeCell ref="J1:J3"/>
  </mergeCells>
  <phoneticPr fontId="0" type="noConversion"/>
  <printOptions horizontalCentered="1" verticalCentered="1"/>
  <pageMargins left="0.55000000000000004" right="0.25" top="0.25" bottom="0.25" header="0.5" footer="0.5"/>
  <pageSetup firstPageNumber="27" orientation="portrait" useFirstPageNumber="1" r:id="rId1"/>
  <headerFooter alignWithMargins="0">
    <oddFooter>&amp;C&amp;"Arial,Bold"Revised&amp;"Arial,Regular" CPSLD Stats 2005-2006&amp;RPage 22</oddFooter>
  </headerFooter>
</worksheet>
</file>

<file path=xl/worksheets/sheet19.xml><?xml version="1.0" encoding="utf-8"?>
<worksheet xmlns="http://schemas.openxmlformats.org/spreadsheetml/2006/main" xmlns:r="http://schemas.openxmlformats.org/officeDocument/2006/relationships">
  <sheetPr codeName="Sheet20"/>
  <dimension ref="A1:B27"/>
  <sheetViews>
    <sheetView workbookViewId="0">
      <selection activeCell="B22" sqref="B22"/>
    </sheetView>
  </sheetViews>
  <sheetFormatPr defaultRowHeight="11.25"/>
  <cols>
    <col min="1" max="1" width="8.7109375" style="125" customWidth="1"/>
    <col min="2" max="2" width="112.42578125" style="168" customWidth="1"/>
    <col min="3" max="16384" width="9.140625" style="167"/>
  </cols>
  <sheetData>
    <row r="1" spans="1:2">
      <c r="A1" s="127"/>
      <c r="B1" s="127"/>
    </row>
    <row r="2" spans="1:2" ht="15.75">
      <c r="A2" s="217" t="s">
        <v>299</v>
      </c>
      <c r="B2" s="218" t="s">
        <v>575</v>
      </c>
    </row>
    <row r="3" spans="1:2" ht="25.5">
      <c r="A3" s="4" t="s">
        <v>113</v>
      </c>
      <c r="B3" s="4" t="s">
        <v>576</v>
      </c>
    </row>
    <row r="4" spans="1:2" ht="38.25">
      <c r="A4" s="4" t="s">
        <v>270</v>
      </c>
      <c r="B4" s="4" t="s">
        <v>570</v>
      </c>
    </row>
    <row r="5" spans="1:2" ht="12.75">
      <c r="A5" s="4" t="s">
        <v>271</v>
      </c>
      <c r="B5" s="4" t="s">
        <v>577</v>
      </c>
    </row>
    <row r="6" spans="1:2" ht="12.75">
      <c r="A6" s="4" t="s">
        <v>272</v>
      </c>
      <c r="B6" s="4" t="s">
        <v>578</v>
      </c>
    </row>
    <row r="7" spans="1:2" ht="25.5">
      <c r="A7" s="4" t="s">
        <v>274</v>
      </c>
      <c r="B7" s="4" t="s">
        <v>579</v>
      </c>
    </row>
    <row r="8" spans="1:2" ht="29.25" customHeight="1">
      <c r="A8" s="4" t="s">
        <v>275</v>
      </c>
      <c r="B8" s="4" t="s">
        <v>580</v>
      </c>
    </row>
    <row r="9" spans="1:2" ht="92.25" customHeight="1">
      <c r="A9" s="4" t="s">
        <v>277</v>
      </c>
      <c r="B9" s="4" t="s">
        <v>587</v>
      </c>
    </row>
    <row r="10" spans="1:2" ht="33" customHeight="1">
      <c r="A10" s="4" t="s">
        <v>278</v>
      </c>
      <c r="B10" s="4" t="s">
        <v>581</v>
      </c>
    </row>
    <row r="11" spans="1:2" ht="12.75" hidden="1">
      <c r="A11" s="4" t="s">
        <v>279</v>
      </c>
      <c r="B11" s="4"/>
    </row>
    <row r="12" spans="1:2" ht="12.75" hidden="1">
      <c r="A12" s="4" t="s">
        <v>280</v>
      </c>
      <c r="B12" s="4"/>
    </row>
    <row r="13" spans="1:2" ht="12.75">
      <c r="A13" s="4" t="s">
        <v>281</v>
      </c>
      <c r="B13" s="4" t="s">
        <v>571</v>
      </c>
    </row>
    <row r="14" spans="1:2" ht="12.75" hidden="1">
      <c r="A14" s="4" t="s">
        <v>560</v>
      </c>
      <c r="B14" s="4"/>
    </row>
    <row r="15" spans="1:2" ht="28.5" customHeight="1">
      <c r="A15" s="4" t="s">
        <v>283</v>
      </c>
      <c r="B15" s="4" t="s">
        <v>588</v>
      </c>
    </row>
    <row r="16" spans="1:2" ht="51">
      <c r="A16" s="4" t="s">
        <v>284</v>
      </c>
      <c r="B16" s="4" t="s">
        <v>572</v>
      </c>
    </row>
    <row r="17" spans="1:2" ht="31.5" customHeight="1">
      <c r="A17" s="4" t="s">
        <v>437</v>
      </c>
      <c r="B17" s="4" t="s">
        <v>573</v>
      </c>
    </row>
    <row r="18" spans="1:2" ht="12.75">
      <c r="A18" s="4" t="s">
        <v>497</v>
      </c>
      <c r="B18" s="4" t="s">
        <v>574</v>
      </c>
    </row>
    <row r="19" spans="1:2" ht="12.75" hidden="1">
      <c r="A19" s="4" t="s">
        <v>285</v>
      </c>
      <c r="B19" s="4"/>
    </row>
    <row r="20" spans="1:2" ht="114.75">
      <c r="A20" s="4" t="s">
        <v>210</v>
      </c>
      <c r="B20" s="4" t="s">
        <v>582</v>
      </c>
    </row>
    <row r="21" spans="1:2" ht="25.5">
      <c r="A21" s="4" t="s">
        <v>287</v>
      </c>
      <c r="B21" s="4" t="s">
        <v>583</v>
      </c>
    </row>
    <row r="22" spans="1:2" ht="56.25" customHeight="1">
      <c r="A22" s="4" t="s">
        <v>276</v>
      </c>
      <c r="B22" s="4" t="s">
        <v>584</v>
      </c>
    </row>
    <row r="23" spans="1:2" ht="51">
      <c r="A23" s="4" t="s">
        <v>288</v>
      </c>
      <c r="B23" s="4" t="s">
        <v>585</v>
      </c>
    </row>
    <row r="24" spans="1:2" ht="63.75">
      <c r="A24" s="4" t="s">
        <v>289</v>
      </c>
      <c r="B24" s="4" t="s">
        <v>586</v>
      </c>
    </row>
    <row r="25" spans="1:2" hidden="1"/>
    <row r="26" spans="1:2" hidden="1"/>
    <row r="27" spans="1:2" hidden="1"/>
  </sheetData>
  <phoneticPr fontId="0" type="noConversion"/>
  <pageMargins left="0.75" right="0.75" top="1" bottom="1" header="0.5" footer="0.5"/>
  <pageSetup firstPageNumber="23" orientation="landscape" useFirstPageNumber="1" r:id="rId1"/>
  <headerFooter alignWithMargins="0">
    <oddHeader>&amp;C&amp;"Arial,Bold"&amp;14CPSLD LIBRARY SURVEY 2005-2006
EXPLANATORY NOTES</oddHeader>
    <oddFooter>&amp;LCPSLD Stats 2005-2006&amp;RPage &amp;P</oddFooter>
  </headerFooter>
</worksheet>
</file>

<file path=xl/worksheets/sheet2.xml><?xml version="1.0" encoding="utf-8"?>
<worksheet xmlns="http://schemas.openxmlformats.org/spreadsheetml/2006/main" xmlns:r="http://schemas.openxmlformats.org/officeDocument/2006/relationships">
  <sheetPr codeName="Sheet2"/>
  <dimension ref="A1"/>
  <sheetViews>
    <sheetView topLeftCell="A13" workbookViewId="0">
      <selection activeCell="A13" sqref="A1:IV65536"/>
    </sheetView>
  </sheetViews>
  <sheetFormatPr defaultRowHeight="12.75"/>
  <sheetData/>
  <phoneticPr fontId="0" type="noConversion"/>
  <pageMargins left="0.75" right="0.75" top="1" bottom="1" header="0.5" footer="0.5"/>
  <pageSetup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sheetPr codeName="Sheet21"/>
  <dimension ref="A1:G27"/>
  <sheetViews>
    <sheetView topLeftCell="A10" workbookViewId="0">
      <selection activeCell="A31" sqref="A31"/>
    </sheetView>
  </sheetViews>
  <sheetFormatPr defaultRowHeight="12.75"/>
  <cols>
    <col min="1" max="1" width="13" customWidth="1"/>
    <col min="2" max="2" width="26" customWidth="1"/>
    <col min="5" max="5" width="28.85546875" customWidth="1"/>
    <col min="6" max="6" width="19.7109375" hidden="1" customWidth="1"/>
    <col min="7" max="7" width="14.42578125" hidden="1" customWidth="1"/>
  </cols>
  <sheetData>
    <row r="1" spans="1:7" ht="20.100000000000001" customHeight="1">
      <c r="B1" s="242" t="s">
        <v>457</v>
      </c>
      <c r="C1" s="242"/>
      <c r="D1" s="242"/>
      <c r="E1" s="242"/>
    </row>
    <row r="2" spans="1:7" ht="20.100000000000001" customHeight="1" thickBot="1">
      <c r="A2" s="169"/>
      <c r="B2" s="169"/>
      <c r="C2" s="169"/>
      <c r="D2" s="169"/>
      <c r="E2" s="169"/>
      <c r="F2" s="169"/>
    </row>
    <row r="3" spans="1:7" ht="20.100000000000001" customHeight="1">
      <c r="B3" s="170" t="s">
        <v>113</v>
      </c>
      <c r="C3" s="171" t="s">
        <v>461</v>
      </c>
      <c r="D3" s="171"/>
      <c r="E3" s="172"/>
      <c r="F3" s="173"/>
      <c r="G3" s="174"/>
    </row>
    <row r="4" spans="1:7" ht="20.100000000000001" customHeight="1">
      <c r="B4" s="175" t="s">
        <v>462</v>
      </c>
      <c r="C4" s="176" t="s">
        <v>463</v>
      </c>
      <c r="D4" s="176"/>
      <c r="E4" s="177"/>
      <c r="F4" s="176"/>
      <c r="G4" s="177"/>
    </row>
    <row r="5" spans="1:7" ht="20.100000000000001" customHeight="1">
      <c r="B5" s="175" t="s">
        <v>270</v>
      </c>
      <c r="C5" s="176" t="s">
        <v>464</v>
      </c>
      <c r="D5" s="176"/>
      <c r="E5" s="177"/>
      <c r="F5" s="176"/>
      <c r="G5" s="177"/>
    </row>
    <row r="6" spans="1:7" ht="20.100000000000001" customHeight="1">
      <c r="B6" s="175" t="s">
        <v>465</v>
      </c>
      <c r="C6" s="176" t="s">
        <v>466</v>
      </c>
      <c r="D6" s="176"/>
      <c r="E6" s="177"/>
      <c r="F6" s="176"/>
      <c r="G6" s="177"/>
    </row>
    <row r="7" spans="1:7" ht="20.100000000000001" customHeight="1">
      <c r="B7" s="175" t="s">
        <v>272</v>
      </c>
      <c r="C7" s="176" t="s">
        <v>467</v>
      </c>
      <c r="D7" s="176"/>
      <c r="E7" s="177"/>
      <c r="F7" s="176"/>
      <c r="G7" s="177"/>
    </row>
    <row r="8" spans="1:7" ht="20.100000000000001" customHeight="1">
      <c r="B8" s="175" t="s">
        <v>468</v>
      </c>
      <c r="C8" s="176" t="s">
        <v>469</v>
      </c>
      <c r="D8" s="176"/>
      <c r="E8" s="177"/>
      <c r="F8" s="176"/>
      <c r="G8" s="177"/>
    </row>
    <row r="9" spans="1:7" ht="20.100000000000001" customHeight="1">
      <c r="B9" s="175" t="s">
        <v>470</v>
      </c>
      <c r="C9" s="176" t="s">
        <v>471</v>
      </c>
      <c r="D9" s="176"/>
      <c r="E9" s="177"/>
      <c r="F9" s="176"/>
      <c r="G9" s="177"/>
    </row>
    <row r="10" spans="1:7" ht="20.100000000000001" customHeight="1">
      <c r="B10" s="175" t="s">
        <v>472</v>
      </c>
      <c r="C10" s="176" t="s">
        <v>473</v>
      </c>
      <c r="D10" s="176"/>
      <c r="E10" s="177"/>
      <c r="F10" s="176"/>
      <c r="G10" s="177"/>
    </row>
    <row r="11" spans="1:7" ht="20.100000000000001" customHeight="1">
      <c r="B11" s="175" t="s">
        <v>474</v>
      </c>
      <c r="C11" s="176" t="s">
        <v>475</v>
      </c>
      <c r="D11" s="176"/>
      <c r="E11" s="177"/>
      <c r="F11" s="176"/>
      <c r="G11" s="177"/>
    </row>
    <row r="12" spans="1:7" ht="20.100000000000001" customHeight="1">
      <c r="B12" s="175" t="s">
        <v>119</v>
      </c>
      <c r="C12" s="176" t="s">
        <v>476</v>
      </c>
      <c r="D12" s="176"/>
      <c r="E12" s="177"/>
      <c r="F12" s="176"/>
      <c r="G12" s="177"/>
    </row>
    <row r="13" spans="1:7" ht="20.100000000000001" customHeight="1">
      <c r="B13" s="175" t="s">
        <v>278</v>
      </c>
      <c r="C13" s="176" t="s">
        <v>477</v>
      </c>
      <c r="D13" s="176"/>
      <c r="E13" s="177"/>
      <c r="F13" s="176"/>
      <c r="G13" s="177"/>
    </row>
    <row r="14" spans="1:7" ht="20.100000000000001" customHeight="1">
      <c r="B14" s="175" t="s">
        <v>279</v>
      </c>
      <c r="C14" s="176" t="s">
        <v>478</v>
      </c>
      <c r="D14" s="176"/>
      <c r="E14" s="177"/>
      <c r="F14" s="176"/>
      <c r="G14" s="177"/>
    </row>
    <row r="15" spans="1:7" ht="20.100000000000001" customHeight="1">
      <c r="B15" s="175" t="s">
        <v>479</v>
      </c>
      <c r="C15" s="176" t="s">
        <v>480</v>
      </c>
      <c r="D15" s="176"/>
      <c r="E15" s="177"/>
      <c r="F15" s="176"/>
      <c r="G15" s="177"/>
    </row>
    <row r="16" spans="1:7" ht="20.100000000000001" customHeight="1">
      <c r="B16" s="175" t="s">
        <v>281</v>
      </c>
      <c r="C16" s="176" t="s">
        <v>481</v>
      </c>
      <c r="D16" s="176"/>
      <c r="E16" s="177"/>
      <c r="F16" s="176"/>
      <c r="G16" s="177"/>
    </row>
    <row r="17" spans="2:7" ht="20.100000000000001" customHeight="1">
      <c r="B17" s="175" t="s">
        <v>560</v>
      </c>
      <c r="C17" s="176" t="s">
        <v>561</v>
      </c>
      <c r="D17" s="176"/>
      <c r="E17" s="177"/>
      <c r="F17" s="176"/>
      <c r="G17" s="177"/>
    </row>
    <row r="18" spans="2:7" ht="20.100000000000001" customHeight="1">
      <c r="B18" s="175" t="s">
        <v>283</v>
      </c>
      <c r="C18" s="176" t="s">
        <v>482</v>
      </c>
      <c r="D18" s="176"/>
      <c r="E18" s="177"/>
      <c r="F18" s="176"/>
      <c r="G18" s="177"/>
    </row>
    <row r="19" spans="2:7" ht="20.100000000000001" customHeight="1">
      <c r="B19" s="175" t="s">
        <v>483</v>
      </c>
      <c r="C19" s="176" t="s">
        <v>484</v>
      </c>
      <c r="D19" s="176"/>
      <c r="E19" s="177"/>
      <c r="F19" s="176"/>
      <c r="G19" s="177"/>
    </row>
    <row r="20" spans="2:7" ht="20.100000000000001" customHeight="1">
      <c r="B20" s="175" t="s">
        <v>437</v>
      </c>
      <c r="C20" s="176" t="s">
        <v>485</v>
      </c>
      <c r="D20" s="176"/>
      <c r="E20" s="177"/>
      <c r="F20" s="176"/>
      <c r="G20" s="177"/>
    </row>
    <row r="21" spans="2:7" ht="20.100000000000001" customHeight="1">
      <c r="B21" s="175" t="s">
        <v>497</v>
      </c>
      <c r="C21" s="176" t="s">
        <v>562</v>
      </c>
      <c r="D21" s="176"/>
      <c r="E21" s="177"/>
      <c r="F21" s="176"/>
      <c r="G21" s="177"/>
    </row>
    <row r="22" spans="2:7" ht="20.100000000000001" customHeight="1">
      <c r="B22" s="175" t="s">
        <v>285</v>
      </c>
      <c r="C22" s="176" t="s">
        <v>486</v>
      </c>
      <c r="D22" s="176"/>
      <c r="E22" s="177"/>
      <c r="F22" s="176"/>
      <c r="G22" s="177"/>
    </row>
    <row r="23" spans="2:7" ht="20.100000000000001" customHeight="1">
      <c r="B23" s="175" t="s">
        <v>210</v>
      </c>
      <c r="C23" s="176" t="s">
        <v>487</v>
      </c>
      <c r="D23" s="176"/>
      <c r="E23" s="177"/>
      <c r="F23" s="176"/>
      <c r="G23" s="177"/>
    </row>
    <row r="24" spans="2:7" ht="20.100000000000001" customHeight="1">
      <c r="B24" s="175" t="s">
        <v>488</v>
      </c>
      <c r="C24" s="176" t="s">
        <v>489</v>
      </c>
      <c r="D24" s="176"/>
      <c r="E24" s="177"/>
      <c r="F24" s="176"/>
      <c r="G24" s="177"/>
    </row>
    <row r="25" spans="2:7" ht="20.100000000000001" customHeight="1">
      <c r="B25" s="175" t="s">
        <v>276</v>
      </c>
      <c r="C25" s="176" t="s">
        <v>490</v>
      </c>
      <c r="D25" s="176"/>
      <c r="E25" s="177"/>
      <c r="F25" s="176"/>
      <c r="G25" s="177"/>
    </row>
    <row r="26" spans="2:7" ht="20.100000000000001" customHeight="1">
      <c r="B26" s="175" t="s">
        <v>288</v>
      </c>
      <c r="C26" s="176" t="s">
        <v>491</v>
      </c>
      <c r="D26" s="176"/>
      <c r="E26" s="177"/>
      <c r="F26" s="176"/>
      <c r="G26" s="177"/>
    </row>
    <row r="27" spans="2:7" ht="20.100000000000001" customHeight="1" thickBot="1">
      <c r="B27" s="178" t="s">
        <v>492</v>
      </c>
      <c r="C27" s="179" t="s">
        <v>493</v>
      </c>
      <c r="D27" s="179"/>
      <c r="E27" s="180"/>
      <c r="F27" s="179"/>
      <c r="G27" s="180"/>
    </row>
  </sheetData>
  <mergeCells count="1">
    <mergeCell ref="B1:E1"/>
  </mergeCells>
  <phoneticPr fontId="0" type="noConversion"/>
  <pageMargins left="0.75" right="0.75" top="1" bottom="1" header="0.5" footer="0.5"/>
  <pageSetup orientation="portrait" r:id="rId1"/>
  <headerFooter alignWithMargins="0">
    <oddFooter>&amp;LCPSLD Stats 2005-2006&amp;RPage 1</oddFooter>
  </headerFooter>
</worksheet>
</file>

<file path=xl/worksheets/sheet21.xml><?xml version="1.0" encoding="utf-8"?>
<worksheet xmlns="http://schemas.openxmlformats.org/spreadsheetml/2006/main" xmlns:r="http://schemas.openxmlformats.org/officeDocument/2006/relationships">
  <sheetPr codeName="Sheet22"/>
  <dimension ref="A1:B27"/>
  <sheetViews>
    <sheetView topLeftCell="A16" workbookViewId="0">
      <selection activeCell="A27" sqref="A27"/>
    </sheetView>
  </sheetViews>
  <sheetFormatPr defaultRowHeight="18.75"/>
  <cols>
    <col min="1" max="1" width="64.28515625" style="181" customWidth="1"/>
    <col min="2" max="2" width="20" style="181" customWidth="1"/>
    <col min="3" max="16384" width="9.140625" style="181"/>
  </cols>
  <sheetData>
    <row r="1" spans="1:2">
      <c r="A1" s="245" t="s">
        <v>494</v>
      </c>
      <c r="B1" s="245"/>
    </row>
    <row r="2" spans="1:2">
      <c r="A2" s="245" t="s">
        <v>496</v>
      </c>
      <c r="B2" s="245"/>
    </row>
    <row r="3" spans="1:2">
      <c r="A3" s="182"/>
      <c r="B3" s="182"/>
    </row>
    <row r="5" spans="1:2" ht="63" customHeight="1">
      <c r="A5" s="243" t="s">
        <v>495</v>
      </c>
      <c r="B5" s="244"/>
    </row>
    <row r="6" spans="1:2" ht="72.75" customHeight="1"/>
    <row r="7" spans="1:2">
      <c r="A7" s="181" t="s">
        <v>460</v>
      </c>
      <c r="B7" s="181" t="s">
        <v>0</v>
      </c>
    </row>
    <row r="9" spans="1:2">
      <c r="A9" s="181" t="s">
        <v>458</v>
      </c>
      <c r="B9" s="181" t="s">
        <v>0</v>
      </c>
    </row>
    <row r="11" spans="1:2">
      <c r="A11" s="181" t="s">
        <v>457</v>
      </c>
      <c r="B11" s="181" t="s">
        <v>1</v>
      </c>
    </row>
    <row r="13" spans="1:2">
      <c r="A13" s="181" t="s">
        <v>456</v>
      </c>
      <c r="B13" s="181" t="s">
        <v>459</v>
      </c>
    </row>
    <row r="15" spans="1:2">
      <c r="A15" s="181" t="s">
        <v>455</v>
      </c>
      <c r="B15" s="181" t="s">
        <v>2</v>
      </c>
    </row>
    <row r="17" spans="1:2">
      <c r="A17" s="181" t="s">
        <v>618</v>
      </c>
      <c r="B17" s="181" t="s">
        <v>3</v>
      </c>
    </row>
    <row r="19" spans="1:2">
      <c r="A19" s="181" t="s">
        <v>619</v>
      </c>
      <c r="B19" s="181" t="s">
        <v>620</v>
      </c>
    </row>
    <row r="21" spans="1:2">
      <c r="A21" s="181" t="s">
        <v>454</v>
      </c>
      <c r="B21" s="181" t="s">
        <v>4</v>
      </c>
    </row>
    <row r="23" spans="1:2" ht="37.5">
      <c r="A23" s="233" t="s">
        <v>614</v>
      </c>
      <c r="B23" s="181" t="s">
        <v>610</v>
      </c>
    </row>
    <row r="25" spans="1:2" ht="37.5">
      <c r="A25" s="233" t="s">
        <v>621</v>
      </c>
      <c r="B25" s="181" t="s">
        <v>611</v>
      </c>
    </row>
    <row r="27" spans="1:2" ht="37.5">
      <c r="A27" s="233" t="s">
        <v>613</v>
      </c>
      <c r="B27" s="181" t="s">
        <v>612</v>
      </c>
    </row>
  </sheetData>
  <mergeCells count="3">
    <mergeCell ref="A5:B5"/>
    <mergeCell ref="A1:B1"/>
    <mergeCell ref="A2:B2"/>
  </mergeCells>
  <phoneticPr fontId="0" type="noConversion"/>
  <pageMargins left="1" right="0.75" top="1" bottom="1" header="0.5" footer="0.5"/>
  <pageSetup orientation="portrait" r:id="rId1"/>
  <headerFooter alignWithMargins="0">
    <oddFooter>&amp;L&amp;"Arial,Bold"Revised &amp;"Arial,Regular"CPSLD Stats 2005-2006&amp;RPage 1</oddFooter>
  </headerFooter>
</worksheet>
</file>

<file path=xl/worksheets/sheet22.xml><?xml version="1.0" encoding="utf-8"?>
<worksheet xmlns="http://schemas.openxmlformats.org/spreadsheetml/2006/main" xmlns:r="http://schemas.openxmlformats.org/officeDocument/2006/relationships">
  <sheetPr codeName="Sheet23"/>
  <dimension ref="A1:EP44"/>
  <sheetViews>
    <sheetView view="pageBreakPreview" zoomScale="85" zoomScaleNormal="75" workbookViewId="0">
      <pane xSplit="2" ySplit="3" topLeftCell="BL4" activePane="bottomRight" state="frozen"/>
      <selection pane="topRight" activeCell="C1" sqref="C1"/>
      <selection pane="bottomLeft" activeCell="A3" sqref="A3"/>
      <selection pane="bottomRight" activeCell="BP8" sqref="BP8"/>
    </sheetView>
  </sheetViews>
  <sheetFormatPr defaultRowHeight="30.75" customHeight="1"/>
  <cols>
    <col min="1" max="1" width="10.85546875" style="109" hidden="1" customWidth="1"/>
    <col min="2" max="2" width="7.28515625" style="117" customWidth="1"/>
    <col min="3" max="3" width="24.85546875" style="30" hidden="1" customWidth="1"/>
    <col min="4" max="4" width="22" style="109" hidden="1" customWidth="1"/>
    <col min="5" max="5" width="12.5703125" style="109" customWidth="1"/>
    <col min="6" max="6" width="10.140625" style="109" customWidth="1"/>
    <col min="7" max="7" width="11" style="109" customWidth="1"/>
    <col min="8" max="8" width="1.5703125" style="29" customWidth="1"/>
    <col min="9" max="9" width="10.7109375" style="145" customWidth="1"/>
    <col min="10" max="10" width="11.85546875" style="145" customWidth="1"/>
    <col min="11" max="11" width="10.140625" style="145" customWidth="1"/>
    <col min="12" max="12" width="11.5703125" style="158" customWidth="1"/>
    <col min="13" max="13" width="7.140625" style="109" customWidth="1"/>
    <col min="14" max="14" width="1.5703125" style="29" customWidth="1"/>
    <col min="15" max="15" width="11" style="109" customWidth="1"/>
    <col min="16" max="16" width="9.28515625" style="109" customWidth="1"/>
    <col min="17" max="17" width="9.140625" style="110"/>
    <col min="18" max="18" width="10.5703125" style="109" customWidth="1"/>
    <col min="19" max="19" width="10.42578125" style="111" customWidth="1"/>
    <col min="20" max="20" width="1.5703125" style="134" hidden="1" customWidth="1"/>
    <col min="21" max="21" width="15.42578125" style="145" customWidth="1"/>
    <col min="22" max="22" width="14.5703125" style="145" customWidth="1"/>
    <col min="23" max="23" width="13.28515625" style="145" customWidth="1"/>
    <col min="24" max="24" width="19" style="145" bestFit="1" customWidth="1"/>
    <col min="25" max="25" width="15.42578125" style="145" customWidth="1"/>
    <col min="26" max="26" width="18.140625" style="152" customWidth="1"/>
    <col min="27" max="27" width="16.140625" style="145" customWidth="1"/>
    <col min="28" max="28" width="21.7109375" style="145" customWidth="1"/>
    <col min="29" max="29" width="1.7109375" style="29" hidden="1" customWidth="1"/>
    <col min="30" max="32" width="17.7109375" style="145" customWidth="1"/>
    <col min="33" max="33" width="14.85546875" style="145" customWidth="1"/>
    <col min="34" max="34" width="16.42578125" style="145" customWidth="1"/>
    <col min="35" max="35" width="17.42578125" style="145" customWidth="1"/>
    <col min="36" max="36" width="14.85546875" style="145" customWidth="1"/>
    <col min="37" max="37" width="15.140625" style="145" customWidth="1"/>
    <col min="38" max="38" width="1.7109375" style="29" hidden="1" customWidth="1"/>
    <col min="39" max="39" width="16.7109375" style="109" customWidth="1"/>
    <col min="40" max="40" width="16.140625" style="145" customWidth="1"/>
    <col min="41" max="41" width="16.85546875" style="145" customWidth="1"/>
    <col min="42" max="42" width="17.42578125" style="145" customWidth="1"/>
    <col min="43" max="43" width="16" style="145" customWidth="1"/>
    <col min="44" max="44" width="17.42578125" style="145" customWidth="1"/>
    <col min="45" max="45" width="15" style="145" customWidth="1"/>
    <col min="46" max="46" width="1.7109375" style="155" hidden="1" customWidth="1"/>
    <col min="47" max="50" width="13.7109375" style="145" customWidth="1"/>
    <col min="51" max="51" width="13.140625" style="145" customWidth="1"/>
    <col min="52" max="52" width="13.140625" style="156" customWidth="1"/>
    <col min="53" max="53" width="12.85546875" style="145" customWidth="1"/>
    <col min="54" max="54" width="13.42578125" style="145" customWidth="1"/>
    <col min="55" max="55" width="14.140625" style="156" customWidth="1"/>
    <col min="56" max="56" width="16.28515625" style="156" customWidth="1"/>
    <col min="57" max="57" width="16.28515625" style="145" customWidth="1"/>
    <col min="58" max="58" width="16.28515625" style="152" customWidth="1"/>
    <col min="59" max="59" width="1.7109375" style="134" hidden="1" customWidth="1"/>
    <col min="60" max="61" width="25.140625" style="145" customWidth="1"/>
    <col min="62" max="62" width="25.140625" style="152" customWidth="1"/>
    <col min="63" max="63" width="1.7109375" style="134" hidden="1" customWidth="1"/>
    <col min="64" max="64" width="21.85546875" style="122" customWidth="1"/>
    <col min="65" max="65" width="11.42578125" style="145" customWidth="1"/>
    <col min="66" max="66" width="11.28515625" style="145" customWidth="1"/>
    <col min="67" max="67" width="11.7109375" style="145" customWidth="1"/>
    <col min="68" max="68" width="15" style="145" customWidth="1"/>
    <col min="69" max="69" width="16.5703125" style="122" customWidth="1"/>
    <col min="70" max="70" width="11.7109375" style="145" customWidth="1"/>
    <col min="71" max="71" width="10.85546875" style="145" customWidth="1"/>
    <col min="72" max="72" width="12.140625" style="145" customWidth="1"/>
    <col min="73" max="73" width="13.85546875" style="145" customWidth="1"/>
    <col min="74" max="74" width="18.42578125" style="117" customWidth="1"/>
    <col min="75" max="75" width="9.5703125" style="145" customWidth="1"/>
    <col min="76" max="76" width="8.140625" style="145" customWidth="1"/>
    <col min="77" max="77" width="10.28515625" style="145" customWidth="1"/>
    <col min="78" max="78" width="9.28515625" style="145" customWidth="1"/>
    <col min="79" max="79" width="9.140625" style="122"/>
    <col min="80" max="83" width="8.7109375" style="145" customWidth="1"/>
    <col min="84" max="87" width="10.85546875" style="157" customWidth="1"/>
    <col min="88" max="88" width="1.85546875" style="135" hidden="1" customWidth="1"/>
    <col min="89" max="89" width="14.5703125" style="111" customWidth="1"/>
    <col min="90" max="90" width="13" style="159" customWidth="1"/>
    <col min="91" max="91" width="13.140625" style="152" customWidth="1"/>
    <col min="92" max="92" width="15" style="152" customWidth="1"/>
    <col min="93" max="93" width="14.28515625" style="152" customWidth="1"/>
    <col min="94" max="94" width="12.7109375" style="159" customWidth="1"/>
    <col min="95" max="96" width="1.85546875" style="134" hidden="1" customWidth="1"/>
    <col min="97" max="97" width="33" style="117" customWidth="1"/>
    <col min="98" max="98" width="17.28515625" style="109" customWidth="1"/>
    <col min="99" max="99" width="21.28515625" style="109" customWidth="1"/>
    <col min="100" max="100" width="24.140625" style="109" customWidth="1"/>
    <col min="101" max="101" width="17.28515625" style="109" customWidth="1"/>
    <col min="102" max="102" width="17.85546875" style="109" customWidth="1"/>
    <col min="103" max="103" width="19.28515625" style="109" customWidth="1"/>
    <col min="104" max="104" width="17.85546875" style="109" customWidth="1"/>
    <col min="105" max="105" width="0.5703125" style="29" hidden="1" customWidth="1"/>
    <col min="106" max="106" width="10.5703125" style="118" customWidth="1"/>
    <col min="107" max="107" width="8.5703125" style="118" customWidth="1"/>
    <col min="108" max="108" width="9.28515625" style="118" customWidth="1"/>
    <col min="109" max="109" width="8.42578125" style="118" customWidth="1"/>
    <col min="110" max="110" width="8.7109375" style="119" customWidth="1"/>
    <col min="111" max="111" width="10" style="120" customWidth="1"/>
    <col min="112" max="112" width="8.85546875" style="120" customWidth="1"/>
    <col min="113" max="113" width="9.28515625" style="119" customWidth="1"/>
    <col min="114" max="114" width="9.85546875" style="120" customWidth="1"/>
    <col min="115" max="115" width="8.5703125" style="121" customWidth="1"/>
    <col min="116" max="116" width="7.42578125" style="118" customWidth="1"/>
    <col min="117" max="117" width="9" style="120" customWidth="1"/>
    <col min="118" max="118" width="8.42578125" style="118" customWidth="1"/>
    <col min="119" max="119" width="10.28515625" style="118" customWidth="1"/>
    <col min="120" max="120" width="9.7109375" style="120" customWidth="1"/>
    <col min="121" max="121" width="9.85546875" style="120" customWidth="1"/>
    <col min="122" max="122" width="8.28515625" style="120" customWidth="1"/>
    <col min="123" max="123" width="9.140625" style="120"/>
    <col min="124" max="124" width="1.5703125" style="109" customWidth="1"/>
    <col min="125" max="125" width="11.5703125" style="109" customWidth="1"/>
    <col min="126" max="126" width="12.42578125" style="109" customWidth="1"/>
    <col min="127" max="129" width="9.140625" style="109"/>
    <col min="130" max="130" width="12.42578125" style="109" bestFit="1" customWidth="1"/>
    <col min="131" max="16384" width="9.140625" style="109"/>
  </cols>
  <sheetData>
    <row r="1" spans="1:146" s="1" customFormat="1" ht="12.75" customHeight="1">
      <c r="A1" s="29"/>
      <c r="B1" s="117"/>
      <c r="C1" s="259" t="s">
        <v>399</v>
      </c>
      <c r="D1" s="259"/>
      <c r="E1" s="259"/>
      <c r="F1" s="258" t="s">
        <v>356</v>
      </c>
      <c r="G1" s="258"/>
      <c r="H1" s="137"/>
      <c r="I1" s="260" t="s">
        <v>291</v>
      </c>
      <c r="J1" s="260"/>
      <c r="K1" s="260"/>
      <c r="L1" s="260"/>
      <c r="M1" s="260"/>
      <c r="N1" s="137"/>
      <c r="O1" s="258" t="s">
        <v>292</v>
      </c>
      <c r="P1" s="258"/>
      <c r="Q1" s="258"/>
      <c r="R1" s="258"/>
      <c r="S1" s="258"/>
      <c r="T1" s="137"/>
      <c r="U1" s="261" t="s">
        <v>293</v>
      </c>
      <c r="V1" s="261"/>
      <c r="W1" s="261"/>
      <c r="X1" s="261"/>
      <c r="Y1" s="261"/>
      <c r="Z1" s="261"/>
      <c r="AA1" s="261"/>
      <c r="AB1" s="146"/>
      <c r="AC1" s="137"/>
      <c r="AD1" s="258" t="s">
        <v>294</v>
      </c>
      <c r="AE1" s="258"/>
      <c r="AF1" s="258"/>
      <c r="AG1" s="258"/>
      <c r="AH1" s="258"/>
      <c r="AI1" s="258"/>
      <c r="AJ1" s="258"/>
      <c r="AK1" s="258"/>
      <c r="AL1" s="137"/>
      <c r="AM1" s="260" t="s">
        <v>441</v>
      </c>
      <c r="AN1" s="260"/>
      <c r="AO1" s="260"/>
      <c r="AP1" s="260"/>
      <c r="AQ1" s="260"/>
      <c r="AR1" s="260"/>
      <c r="AS1" s="260"/>
      <c r="AT1" s="153"/>
      <c r="AU1" s="258" t="s">
        <v>295</v>
      </c>
      <c r="AV1" s="258"/>
      <c r="AW1" s="258"/>
      <c r="AX1" s="258"/>
      <c r="AY1" s="258"/>
      <c r="AZ1" s="258"/>
      <c r="BA1" s="258"/>
      <c r="BB1" s="258"/>
      <c r="BC1" s="258"/>
      <c r="BD1" s="258"/>
      <c r="BE1" s="258"/>
      <c r="BF1" s="258"/>
      <c r="BG1" s="137"/>
      <c r="BH1" s="262" t="s">
        <v>296</v>
      </c>
      <c r="BI1" s="262"/>
      <c r="BJ1" s="262"/>
      <c r="BK1" s="137"/>
      <c r="BL1" s="258" t="s">
        <v>297</v>
      </c>
      <c r="BM1" s="258"/>
      <c r="BN1" s="258"/>
      <c r="BO1" s="258"/>
      <c r="BP1" s="258"/>
      <c r="BQ1" s="258"/>
      <c r="BR1" s="258"/>
      <c r="BS1" s="258"/>
      <c r="BT1" s="258"/>
      <c r="BU1" s="258"/>
      <c r="BV1" s="258" t="str">
        <f>CONCATENATE(BL1, " (Cont.)")</f>
        <v>9. FACILITIES AND HOURS:  For each staffed Library (Cont.)</v>
      </c>
      <c r="BW1" s="258"/>
      <c r="BX1" s="258"/>
      <c r="BY1" s="258"/>
      <c r="BZ1" s="258"/>
      <c r="CA1" s="258"/>
      <c r="CB1" s="258"/>
      <c r="CC1" s="258"/>
      <c r="CD1" s="258"/>
      <c r="CE1" s="258"/>
      <c r="CF1" s="258"/>
      <c r="CG1" s="258"/>
      <c r="CH1" s="258"/>
      <c r="CI1" s="258"/>
      <c r="CJ1" s="137"/>
      <c r="CK1" s="263" t="s">
        <v>440</v>
      </c>
      <c r="CL1" s="263"/>
      <c r="CM1" s="263"/>
      <c r="CN1" s="263"/>
      <c r="CO1" s="263"/>
      <c r="CP1" s="263"/>
      <c r="CQ1" s="138"/>
      <c r="CR1" s="138"/>
      <c r="CS1" s="183"/>
      <c r="CT1" s="258" t="s">
        <v>439</v>
      </c>
      <c r="CU1" s="258"/>
      <c r="CV1" s="258"/>
      <c r="CW1" s="258"/>
      <c r="CX1" s="258"/>
      <c r="CY1" s="258"/>
      <c r="CZ1" s="258"/>
      <c r="DA1" s="137"/>
      <c r="DB1" s="254" t="s">
        <v>249</v>
      </c>
      <c r="DC1" s="253" t="s">
        <v>250</v>
      </c>
      <c r="DD1" s="253" t="s">
        <v>430</v>
      </c>
      <c r="DE1" s="253" t="s">
        <v>431</v>
      </c>
      <c r="DF1" s="256" t="s">
        <v>432</v>
      </c>
      <c r="DG1" s="246" t="s">
        <v>433</v>
      </c>
      <c r="DH1" s="246" t="s">
        <v>434</v>
      </c>
      <c r="DI1" s="256" t="s">
        <v>435</v>
      </c>
      <c r="DJ1" s="246" t="s">
        <v>256</v>
      </c>
      <c r="DK1" s="253" t="s">
        <v>257</v>
      </c>
      <c r="DL1" s="253" t="s">
        <v>258</v>
      </c>
      <c r="DM1" s="246" t="s">
        <v>436</v>
      </c>
      <c r="DN1" s="253" t="s">
        <v>260</v>
      </c>
      <c r="DO1" s="253" t="s">
        <v>261</v>
      </c>
      <c r="DP1" s="246" t="s">
        <v>443</v>
      </c>
      <c r="DQ1" s="246" t="s">
        <v>444</v>
      </c>
      <c r="DR1" s="246" t="s">
        <v>445</v>
      </c>
      <c r="DS1" s="246" t="s">
        <v>446</v>
      </c>
      <c r="DT1" s="29"/>
      <c r="DU1" s="251" t="s">
        <v>589</v>
      </c>
      <c r="DV1" s="252"/>
      <c r="DW1" s="254" t="s">
        <v>590</v>
      </c>
      <c r="DX1" s="253" t="s">
        <v>591</v>
      </c>
      <c r="DY1" s="253" t="s">
        <v>592</v>
      </c>
      <c r="DZ1" s="253" t="s">
        <v>593</v>
      </c>
      <c r="EA1" s="256" t="s">
        <v>594</v>
      </c>
      <c r="EB1" s="246" t="s">
        <v>595</v>
      </c>
      <c r="EC1" s="246" t="s">
        <v>596</v>
      </c>
      <c r="ED1" s="256" t="s">
        <v>597</v>
      </c>
      <c r="EE1" s="246" t="s">
        <v>598</v>
      </c>
      <c r="EF1" s="253" t="s">
        <v>599</v>
      </c>
      <c r="EG1" s="253" t="s">
        <v>600</v>
      </c>
      <c r="EH1" s="246" t="s">
        <v>601</v>
      </c>
      <c r="EI1" s="253" t="s">
        <v>602</v>
      </c>
      <c r="EJ1" s="253" t="s">
        <v>603</v>
      </c>
      <c r="EK1" s="246" t="s">
        <v>604</v>
      </c>
      <c r="EL1" s="246" t="s">
        <v>605</v>
      </c>
      <c r="EM1" s="246" t="s">
        <v>606</v>
      </c>
      <c r="EN1" s="246" t="s">
        <v>607</v>
      </c>
      <c r="EO1" s="248"/>
      <c r="EP1" s="248"/>
    </row>
    <row r="2" spans="1:146" s="114" customFormat="1" ht="12.75" customHeight="1">
      <c r="C2" s="113"/>
      <c r="F2" s="114" t="s">
        <v>358</v>
      </c>
      <c r="G2" s="114" t="s">
        <v>361</v>
      </c>
      <c r="H2" s="116"/>
      <c r="I2" s="143" t="s">
        <v>358</v>
      </c>
      <c r="J2" s="143" t="s">
        <v>361</v>
      </c>
      <c r="K2" s="143" t="s">
        <v>362</v>
      </c>
      <c r="L2" s="114" t="s">
        <v>363</v>
      </c>
      <c r="M2" s="114" t="s">
        <v>373</v>
      </c>
      <c r="N2" s="116"/>
      <c r="O2" s="114" t="s">
        <v>358</v>
      </c>
      <c r="P2" s="114" t="s">
        <v>361</v>
      </c>
      <c r="Q2" s="114" t="s">
        <v>400</v>
      </c>
      <c r="R2" s="114" t="s">
        <v>363</v>
      </c>
      <c r="S2" s="114" t="s">
        <v>401</v>
      </c>
      <c r="T2" s="116"/>
      <c r="U2" s="143" t="s">
        <v>358</v>
      </c>
      <c r="V2" s="143" t="s">
        <v>361</v>
      </c>
      <c r="W2" s="143" t="s">
        <v>362</v>
      </c>
      <c r="X2" s="143" t="s">
        <v>363</v>
      </c>
      <c r="Y2" s="147" t="s">
        <v>373</v>
      </c>
      <c r="Z2" s="148" t="s">
        <v>447</v>
      </c>
      <c r="AA2" s="148" t="s">
        <v>376</v>
      </c>
      <c r="AB2" s="143" t="s">
        <v>382</v>
      </c>
      <c r="AC2" s="116"/>
      <c r="AD2" s="143" t="s">
        <v>358</v>
      </c>
      <c r="AE2" s="143" t="s">
        <v>361</v>
      </c>
      <c r="AF2" s="143" t="s">
        <v>362</v>
      </c>
      <c r="AG2" s="143" t="s">
        <v>363</v>
      </c>
      <c r="AH2" s="143" t="s">
        <v>373</v>
      </c>
      <c r="AI2" s="143" t="s">
        <v>381</v>
      </c>
      <c r="AJ2" s="143" t="s">
        <v>376</v>
      </c>
      <c r="AK2" s="143" t="s">
        <v>382</v>
      </c>
      <c r="AL2" s="116"/>
      <c r="AM2" s="114" t="s">
        <v>410</v>
      </c>
      <c r="AN2" s="143" t="s">
        <v>390</v>
      </c>
      <c r="AO2" s="143" t="s">
        <v>564</v>
      </c>
      <c r="AP2" s="143" t="s">
        <v>565</v>
      </c>
      <c r="AQ2" s="143" t="s">
        <v>566</v>
      </c>
      <c r="AR2" s="143" t="s">
        <v>567</v>
      </c>
      <c r="AS2" s="143" t="s">
        <v>418</v>
      </c>
      <c r="AT2" s="154"/>
      <c r="AU2" s="143" t="s">
        <v>358</v>
      </c>
      <c r="AV2" s="143" t="s">
        <v>361</v>
      </c>
      <c r="AW2" s="143" t="s">
        <v>362</v>
      </c>
      <c r="AX2" s="143" t="s">
        <v>363</v>
      </c>
      <c r="AY2" s="143" t="s">
        <v>373</v>
      </c>
      <c r="AZ2" s="143" t="s">
        <v>420</v>
      </c>
      <c r="BA2" s="143" t="s">
        <v>376</v>
      </c>
      <c r="BB2" s="143" t="s">
        <v>382</v>
      </c>
      <c r="BC2" s="143" t="s">
        <v>423</v>
      </c>
      <c r="BD2" s="143" t="s">
        <v>422</v>
      </c>
      <c r="BE2" s="143" t="s">
        <v>417</v>
      </c>
      <c r="BF2" s="143" t="s">
        <v>421</v>
      </c>
      <c r="BG2" s="116"/>
      <c r="BH2" s="143" t="s">
        <v>358</v>
      </c>
      <c r="BI2" s="143" t="s">
        <v>361</v>
      </c>
      <c r="BJ2" s="143" t="s">
        <v>400</v>
      </c>
      <c r="BK2" s="116"/>
      <c r="BL2" s="113"/>
      <c r="BM2" s="143" t="s">
        <v>358</v>
      </c>
      <c r="BN2" s="143" t="s">
        <v>361</v>
      </c>
      <c r="BO2" s="143" t="s">
        <v>362</v>
      </c>
      <c r="BP2" s="143" t="s">
        <v>363</v>
      </c>
      <c r="BQ2" s="113"/>
      <c r="BR2" s="143" t="s">
        <v>358</v>
      </c>
      <c r="BS2" s="143" t="s">
        <v>361</v>
      </c>
      <c r="BT2" s="143" t="s">
        <v>362</v>
      </c>
      <c r="BU2" s="143" t="s">
        <v>363</v>
      </c>
      <c r="BW2" s="143" t="s">
        <v>358</v>
      </c>
      <c r="BX2" s="143" t="s">
        <v>361</v>
      </c>
      <c r="BY2" s="143" t="s">
        <v>362</v>
      </c>
      <c r="BZ2" s="143" t="s">
        <v>363</v>
      </c>
      <c r="CA2" s="113"/>
      <c r="CB2" s="143" t="s">
        <v>358</v>
      </c>
      <c r="CC2" s="143" t="s">
        <v>361</v>
      </c>
      <c r="CD2" s="143" t="s">
        <v>362</v>
      </c>
      <c r="CE2" s="143" t="s">
        <v>363</v>
      </c>
      <c r="CF2" s="143" t="s">
        <v>373</v>
      </c>
      <c r="CG2" s="143" t="s">
        <v>381</v>
      </c>
      <c r="CH2" s="143" t="s">
        <v>376</v>
      </c>
      <c r="CI2" s="143" t="s">
        <v>382</v>
      </c>
      <c r="CJ2" s="116"/>
      <c r="CK2" s="114" t="s">
        <v>358</v>
      </c>
      <c r="CL2" s="114" t="s">
        <v>361</v>
      </c>
      <c r="CM2" s="143" t="s">
        <v>362</v>
      </c>
      <c r="CN2" s="143" t="s">
        <v>363</v>
      </c>
      <c r="CO2" s="143" t="s">
        <v>373</v>
      </c>
      <c r="CP2" s="114" t="s">
        <v>381</v>
      </c>
      <c r="CQ2" s="116"/>
      <c r="CR2" s="116"/>
      <c r="CS2" s="183"/>
      <c r="DA2" s="116"/>
      <c r="DB2" s="255"/>
      <c r="DC2" s="253"/>
      <c r="DD2" s="253"/>
      <c r="DE2" s="253"/>
      <c r="DF2" s="256"/>
      <c r="DG2" s="246"/>
      <c r="DH2" s="246"/>
      <c r="DI2" s="256"/>
      <c r="DJ2" s="246"/>
      <c r="DK2" s="253"/>
      <c r="DL2" s="253"/>
      <c r="DM2" s="246"/>
      <c r="DN2" s="253"/>
      <c r="DO2" s="253"/>
      <c r="DP2" s="246"/>
      <c r="DQ2" s="246"/>
      <c r="DR2" s="246"/>
      <c r="DS2" s="246"/>
      <c r="DT2" s="116"/>
      <c r="DU2" s="143" t="s">
        <v>358</v>
      </c>
      <c r="DV2" s="143" t="s">
        <v>361</v>
      </c>
      <c r="DW2" s="255"/>
      <c r="DX2" s="253"/>
      <c r="DY2" s="253"/>
      <c r="DZ2" s="253"/>
      <c r="EA2" s="256"/>
      <c r="EB2" s="246"/>
      <c r="EC2" s="246"/>
      <c r="ED2" s="256"/>
      <c r="EE2" s="246"/>
      <c r="EF2" s="253"/>
      <c r="EG2" s="253"/>
      <c r="EH2" s="246"/>
      <c r="EI2" s="253"/>
      <c r="EJ2" s="253"/>
      <c r="EK2" s="246"/>
      <c r="EL2" s="246"/>
      <c r="EM2" s="246"/>
      <c r="EN2" s="246"/>
      <c r="EO2" s="249"/>
      <c r="EP2" s="249"/>
    </row>
    <row r="3" spans="1:146" s="139" customFormat="1" ht="70.5" customHeight="1">
      <c r="A3" s="139" t="s">
        <v>5</v>
      </c>
      <c r="B3" s="136" t="s">
        <v>299</v>
      </c>
      <c r="C3" s="140" t="s">
        <v>6</v>
      </c>
      <c r="D3" s="139" t="s">
        <v>7</v>
      </c>
      <c r="E3" s="187" t="s">
        <v>357</v>
      </c>
      <c r="F3" s="187" t="s">
        <v>290</v>
      </c>
      <c r="G3" s="187" t="s">
        <v>212</v>
      </c>
      <c r="H3" s="186"/>
      <c r="I3" s="197" t="s">
        <v>438</v>
      </c>
      <c r="J3" s="197" t="s">
        <v>359</v>
      </c>
      <c r="K3" s="197" t="s">
        <v>360</v>
      </c>
      <c r="L3" s="187" t="s">
        <v>403</v>
      </c>
      <c r="M3" s="198" t="s">
        <v>11</v>
      </c>
      <c r="N3" s="188"/>
      <c r="O3" s="187" t="s">
        <v>364</v>
      </c>
      <c r="P3" s="187" t="s">
        <v>365</v>
      </c>
      <c r="Q3" s="199" t="s">
        <v>374</v>
      </c>
      <c r="R3" s="187" t="s">
        <v>366</v>
      </c>
      <c r="S3" s="200" t="s">
        <v>367</v>
      </c>
      <c r="T3" s="189"/>
      <c r="U3" s="197" t="s">
        <v>368</v>
      </c>
      <c r="V3" s="197" t="s">
        <v>369</v>
      </c>
      <c r="W3" s="197" t="s">
        <v>370</v>
      </c>
      <c r="X3" s="197" t="s">
        <v>371</v>
      </c>
      <c r="Y3" s="201" t="s">
        <v>372</v>
      </c>
      <c r="Z3" s="202" t="s">
        <v>375</v>
      </c>
      <c r="AA3" s="203" t="s">
        <v>377</v>
      </c>
      <c r="AB3" s="197" t="s">
        <v>442</v>
      </c>
      <c r="AC3" s="204"/>
      <c r="AD3" s="197" t="s">
        <v>378</v>
      </c>
      <c r="AE3" s="197" t="s">
        <v>404</v>
      </c>
      <c r="AF3" s="197" t="s">
        <v>405</v>
      </c>
      <c r="AG3" s="197" t="s">
        <v>406</v>
      </c>
      <c r="AH3" s="197" t="s">
        <v>407</v>
      </c>
      <c r="AI3" s="197" t="s">
        <v>379</v>
      </c>
      <c r="AJ3" s="197" t="s">
        <v>409</v>
      </c>
      <c r="AK3" s="197" t="s">
        <v>408</v>
      </c>
      <c r="AL3" s="204"/>
      <c r="AM3" s="187" t="s">
        <v>411</v>
      </c>
      <c r="AN3" s="197" t="s">
        <v>563</v>
      </c>
      <c r="AO3" s="197" t="s">
        <v>412</v>
      </c>
      <c r="AP3" s="197" t="s">
        <v>413</v>
      </c>
      <c r="AQ3" s="197" t="s">
        <v>414</v>
      </c>
      <c r="AR3" s="197" t="s">
        <v>415</v>
      </c>
      <c r="AS3" s="197" t="s">
        <v>416</v>
      </c>
      <c r="AT3" s="190"/>
      <c r="AU3" s="197" t="s">
        <v>380</v>
      </c>
      <c r="AV3" s="205" t="s">
        <v>368</v>
      </c>
      <c r="AW3" s="197" t="s">
        <v>383</v>
      </c>
      <c r="AX3" s="197" t="s">
        <v>384</v>
      </c>
      <c r="AY3" s="197" t="s">
        <v>419</v>
      </c>
      <c r="AZ3" s="206" t="s">
        <v>385</v>
      </c>
      <c r="BA3" s="197" t="s">
        <v>386</v>
      </c>
      <c r="BB3" s="197" t="s">
        <v>387</v>
      </c>
      <c r="BC3" s="206" t="s">
        <v>385</v>
      </c>
      <c r="BD3" s="206" t="s">
        <v>388</v>
      </c>
      <c r="BE3" s="205" t="s">
        <v>389</v>
      </c>
      <c r="BF3" s="207" t="s">
        <v>391</v>
      </c>
      <c r="BG3" s="208"/>
      <c r="BH3" s="197" t="s">
        <v>392</v>
      </c>
      <c r="BI3" s="197" t="s">
        <v>393</v>
      </c>
      <c r="BJ3" s="207" t="s">
        <v>394</v>
      </c>
      <c r="BK3" s="189"/>
      <c r="BL3" s="209" t="s">
        <v>35</v>
      </c>
      <c r="BM3" s="197" t="s">
        <v>395</v>
      </c>
      <c r="BN3" s="197" t="s">
        <v>396</v>
      </c>
      <c r="BO3" s="197" t="s">
        <v>397</v>
      </c>
      <c r="BP3" s="197" t="s">
        <v>398</v>
      </c>
      <c r="BQ3" s="209" t="s">
        <v>35</v>
      </c>
      <c r="BR3" s="197" t="s">
        <v>395</v>
      </c>
      <c r="BS3" s="197" t="s">
        <v>396</v>
      </c>
      <c r="BT3" s="197" t="s">
        <v>397</v>
      </c>
      <c r="BU3" s="197" t="s">
        <v>398</v>
      </c>
      <c r="BV3" s="209" t="s">
        <v>35</v>
      </c>
      <c r="BW3" s="197" t="s">
        <v>395</v>
      </c>
      <c r="BX3" s="197" t="s">
        <v>396</v>
      </c>
      <c r="BY3" s="197" t="s">
        <v>397</v>
      </c>
      <c r="BZ3" s="197" t="s">
        <v>398</v>
      </c>
      <c r="CA3" s="209" t="s">
        <v>35</v>
      </c>
      <c r="CB3" s="197" t="s">
        <v>395</v>
      </c>
      <c r="CC3" s="197" t="s">
        <v>396</v>
      </c>
      <c r="CD3" s="197" t="s">
        <v>397</v>
      </c>
      <c r="CE3" s="197" t="s">
        <v>398</v>
      </c>
      <c r="CF3" s="191" t="s">
        <v>448</v>
      </c>
      <c r="CG3" s="191" t="s">
        <v>449</v>
      </c>
      <c r="CH3" s="191" t="s">
        <v>450</v>
      </c>
      <c r="CI3" s="191" t="s">
        <v>451</v>
      </c>
      <c r="CJ3" s="192"/>
      <c r="CK3" s="187" t="s">
        <v>424</v>
      </c>
      <c r="CL3" s="187" t="s">
        <v>425</v>
      </c>
      <c r="CM3" s="197" t="s">
        <v>426</v>
      </c>
      <c r="CN3" s="197" t="s">
        <v>429</v>
      </c>
      <c r="CO3" s="197" t="s">
        <v>427</v>
      </c>
      <c r="CP3" s="210" t="s">
        <v>428</v>
      </c>
      <c r="CQ3" s="211"/>
      <c r="CR3" s="211"/>
      <c r="CS3" s="185" t="s">
        <v>557</v>
      </c>
      <c r="CT3" s="212" t="s">
        <v>43</v>
      </c>
      <c r="CU3" s="210" t="s">
        <v>44</v>
      </c>
      <c r="CV3" s="210" t="s">
        <v>45</v>
      </c>
      <c r="CW3" s="212" t="s">
        <v>46</v>
      </c>
      <c r="CX3" s="187" t="s">
        <v>47</v>
      </c>
      <c r="CY3" s="198" t="s">
        <v>48</v>
      </c>
      <c r="CZ3" s="187" t="s">
        <v>49</v>
      </c>
      <c r="DA3" s="186"/>
      <c r="DB3" s="255"/>
      <c r="DC3" s="254"/>
      <c r="DD3" s="254"/>
      <c r="DE3" s="254"/>
      <c r="DF3" s="257"/>
      <c r="DG3" s="247"/>
      <c r="DH3" s="247"/>
      <c r="DI3" s="257"/>
      <c r="DJ3" s="247"/>
      <c r="DK3" s="254"/>
      <c r="DL3" s="254"/>
      <c r="DM3" s="247"/>
      <c r="DN3" s="254"/>
      <c r="DO3" s="254"/>
      <c r="DP3" s="247"/>
      <c r="DQ3" s="247"/>
      <c r="DR3" s="247"/>
      <c r="DS3" s="247"/>
      <c r="DT3" s="39"/>
      <c r="DU3" s="197" t="s">
        <v>609</v>
      </c>
      <c r="DV3" s="197" t="s">
        <v>608</v>
      </c>
      <c r="DW3" s="255"/>
      <c r="DX3" s="254"/>
      <c r="DY3" s="254"/>
      <c r="DZ3" s="254"/>
      <c r="EA3" s="257"/>
      <c r="EB3" s="247"/>
      <c r="EC3" s="247"/>
      <c r="ED3" s="257"/>
      <c r="EE3" s="247"/>
      <c r="EF3" s="254"/>
      <c r="EG3" s="254"/>
      <c r="EH3" s="247"/>
      <c r="EI3" s="254"/>
      <c r="EJ3" s="254"/>
      <c r="EK3" s="247"/>
      <c r="EL3" s="247"/>
      <c r="EM3" s="247"/>
      <c r="EN3" s="247"/>
      <c r="EO3" s="250"/>
      <c r="EP3" s="250"/>
    </row>
    <row r="4" spans="1:146" s="1" customFormat="1" ht="33.75" customHeight="1">
      <c r="A4" s="1">
        <v>2004</v>
      </c>
      <c r="B4" s="117" t="s">
        <v>113</v>
      </c>
      <c r="C4" s="107" t="s">
        <v>113</v>
      </c>
      <c r="D4" s="108" t="s">
        <v>114</v>
      </c>
      <c r="E4" s="1" t="s">
        <v>97</v>
      </c>
      <c r="F4" s="1">
        <v>3</v>
      </c>
      <c r="G4" s="1">
        <v>2</v>
      </c>
      <c r="H4" s="29"/>
      <c r="I4" s="144">
        <v>18776</v>
      </c>
      <c r="J4" s="144">
        <v>11944</v>
      </c>
      <c r="K4" s="144">
        <v>966</v>
      </c>
      <c r="L4" s="3" t="s">
        <v>53</v>
      </c>
      <c r="M4" s="1">
        <v>50</v>
      </c>
      <c r="N4" s="29"/>
      <c r="O4" s="196">
        <v>10.210000000000001</v>
      </c>
      <c r="P4" s="196">
        <v>25.4</v>
      </c>
      <c r="Q4" s="196">
        <f>SUM(O4+P4)</f>
        <v>35.61</v>
      </c>
      <c r="R4" s="196">
        <v>0.86</v>
      </c>
      <c r="S4" s="196">
        <f>SUM(Q4+R4)</f>
        <v>36.47</v>
      </c>
      <c r="T4" s="29"/>
      <c r="U4" s="144">
        <v>196089</v>
      </c>
      <c r="V4" s="144">
        <v>6703</v>
      </c>
      <c r="W4" s="144">
        <v>160</v>
      </c>
      <c r="X4" s="144">
        <v>114</v>
      </c>
      <c r="Y4" s="144">
        <v>18130</v>
      </c>
      <c r="Z4" s="149">
        <f>SUM(U4:Y4)</f>
        <v>221196</v>
      </c>
      <c r="AA4" s="144">
        <v>978</v>
      </c>
      <c r="AB4" s="144">
        <v>26405</v>
      </c>
      <c r="AC4" s="155"/>
      <c r="AD4" s="144">
        <v>14614</v>
      </c>
      <c r="AE4" s="144">
        <v>5175</v>
      </c>
      <c r="AF4" s="144">
        <v>207</v>
      </c>
      <c r="AG4" s="144">
        <v>75684</v>
      </c>
      <c r="AH4" s="144">
        <v>30829</v>
      </c>
      <c r="AI4" s="144">
        <v>568923</v>
      </c>
      <c r="AJ4" s="144">
        <v>2232</v>
      </c>
      <c r="AK4" s="144">
        <v>1370</v>
      </c>
      <c r="AL4" s="155"/>
      <c r="AM4" s="144">
        <v>12689</v>
      </c>
      <c r="AN4" s="144">
        <v>34543</v>
      </c>
      <c r="AO4" s="144">
        <v>7696</v>
      </c>
      <c r="AP4" s="144">
        <v>6654</v>
      </c>
      <c r="AQ4" s="144">
        <v>8513</v>
      </c>
      <c r="AR4" s="144">
        <v>8345</v>
      </c>
      <c r="AS4" s="195" t="s">
        <v>55</v>
      </c>
      <c r="AT4" s="155"/>
      <c r="AU4" s="144">
        <v>1986750</v>
      </c>
      <c r="AV4" s="144">
        <v>264438</v>
      </c>
      <c r="AW4" s="144">
        <v>29908</v>
      </c>
      <c r="AX4" s="144">
        <v>148716</v>
      </c>
      <c r="AY4" s="144">
        <v>0</v>
      </c>
      <c r="AZ4" s="144">
        <f t="shared" ref="AZ4:AZ28" si="0">SUM(AV4:AY4)</f>
        <v>443062</v>
      </c>
      <c r="BA4" s="144">
        <v>67117</v>
      </c>
      <c r="BB4" s="144">
        <v>202231</v>
      </c>
      <c r="BC4" s="144">
        <f>SUM(BA4+BB4)</f>
        <v>269348</v>
      </c>
      <c r="BD4" s="144">
        <f t="shared" ref="BD4:BD28" si="1">SUM(AZ4+BC4)</f>
        <v>712410</v>
      </c>
      <c r="BE4" s="144">
        <v>81107</v>
      </c>
      <c r="BF4" s="144">
        <f>SUM(AU4+BD4+BE4)</f>
        <v>2780267</v>
      </c>
      <c r="BG4" s="155"/>
      <c r="BH4" s="144">
        <v>109431385</v>
      </c>
      <c r="BI4" s="144">
        <v>102696431</v>
      </c>
      <c r="BJ4" s="144">
        <f>SUM(BH4+BI4)</f>
        <v>212127816</v>
      </c>
      <c r="BK4" s="29"/>
      <c r="BL4" s="1" t="s">
        <v>115</v>
      </c>
      <c r="BM4" s="144">
        <v>5068.59</v>
      </c>
      <c r="BN4" s="144">
        <v>824</v>
      </c>
      <c r="BO4" s="144">
        <v>86</v>
      </c>
      <c r="BP4" s="144">
        <v>64</v>
      </c>
      <c r="BQ4" s="4" t="s">
        <v>116</v>
      </c>
      <c r="BR4" s="144">
        <v>232</v>
      </c>
      <c r="BS4" s="144">
        <v>53</v>
      </c>
      <c r="BT4" s="144">
        <v>35</v>
      </c>
      <c r="BU4" s="144">
        <v>7</v>
      </c>
      <c r="BV4" s="4" t="s">
        <v>117</v>
      </c>
      <c r="BW4" s="144">
        <v>257.89999999999998</v>
      </c>
      <c r="BX4" s="144">
        <v>86</v>
      </c>
      <c r="BY4" s="144">
        <v>47</v>
      </c>
      <c r="BZ4" s="144">
        <v>7</v>
      </c>
      <c r="CA4" s="144"/>
      <c r="CB4" s="144"/>
      <c r="CC4" s="144"/>
      <c r="CD4" s="144"/>
      <c r="CE4" s="144"/>
      <c r="CF4" s="144">
        <f>SUM(BM4+BR4+BW4+CB4)</f>
        <v>5558.49</v>
      </c>
      <c r="CG4" s="144">
        <f>SUM(BN4+BS4+BX4+CC4)</f>
        <v>963</v>
      </c>
      <c r="CH4" s="144">
        <f>SUM(BO4+BT4+BY4+CD4)</f>
        <v>168</v>
      </c>
      <c r="CI4" s="144">
        <f>SUM(BP4+BU4+BZ4+CE4)</f>
        <v>78</v>
      </c>
      <c r="CJ4" s="29"/>
      <c r="CK4" s="1">
        <v>36</v>
      </c>
      <c r="CL4" s="3" t="s">
        <v>53</v>
      </c>
      <c r="CM4" s="1">
        <v>12</v>
      </c>
      <c r="CN4" s="144">
        <v>2300</v>
      </c>
      <c r="CO4" s="1">
        <v>14</v>
      </c>
      <c r="CP4" s="3" t="s">
        <v>69</v>
      </c>
      <c r="CQ4" s="29"/>
      <c r="CR4" s="29"/>
      <c r="CS4" s="4" t="s">
        <v>511</v>
      </c>
      <c r="CT4" s="4" t="s">
        <v>118</v>
      </c>
      <c r="CU4" s="4" t="s">
        <v>512</v>
      </c>
      <c r="CV4" s="4" t="s">
        <v>513</v>
      </c>
      <c r="CW4" s="1" t="s">
        <v>118</v>
      </c>
      <c r="CX4" s="1" t="s">
        <v>118</v>
      </c>
      <c r="CY4" s="1" t="s">
        <v>118</v>
      </c>
      <c r="CZ4" s="1" t="s">
        <v>118</v>
      </c>
      <c r="DB4" s="26">
        <f>Z4/I4</f>
        <v>11.78078397954836</v>
      </c>
      <c r="DC4" s="26">
        <f>AA4/I4</f>
        <v>5.2087771623348954E-2</v>
      </c>
      <c r="DD4" s="26">
        <f>BD4/I4</f>
        <v>37.942586280357901</v>
      </c>
      <c r="DE4" s="26">
        <f>BF4/I4</f>
        <v>148.07557520238603</v>
      </c>
      <c r="DF4" s="25">
        <f>BD4/BF4</f>
        <v>0.25623798002134329</v>
      </c>
      <c r="DG4" s="25">
        <f>AX4/BF4</f>
        <v>5.3489826696500729E-2</v>
      </c>
      <c r="DH4" s="25">
        <f>BC4/BF4</f>
        <v>9.6878465269702507E-2</v>
      </c>
      <c r="DI4" s="25">
        <f>BF4/BJ4</f>
        <v>1.3106564958930233E-2</v>
      </c>
      <c r="DJ4" s="24">
        <f>I4/S4</f>
        <v>514.83411022758435</v>
      </c>
      <c r="DK4" s="27">
        <f>AG4/I4</f>
        <v>4.0308904985087342</v>
      </c>
      <c r="DL4" s="26">
        <f>AG4/Z4</f>
        <v>0.3421580860413389</v>
      </c>
      <c r="DM4" s="26">
        <f>BF4/AG4</f>
        <v>36.735201627820942</v>
      </c>
      <c r="DN4" s="26">
        <f>AD4/I4</f>
        <v>0.77833404345973578</v>
      </c>
      <c r="DO4" s="26">
        <f>AE4/I4</f>
        <v>0.27561780997017471</v>
      </c>
      <c r="DP4" s="26">
        <f>CF4/I4</f>
        <v>0.29604228802726884</v>
      </c>
      <c r="DQ4" s="26">
        <f>CG4/I4</f>
        <v>5.1288879420536858E-2</v>
      </c>
      <c r="DR4" s="26">
        <f>CH4/S4</f>
        <v>4.6065259117082533</v>
      </c>
      <c r="DS4" s="26">
        <f>CI4/CH4</f>
        <v>0.4642857142857143</v>
      </c>
      <c r="DT4" s="115"/>
      <c r="DU4" s="144">
        <v>13840.4</v>
      </c>
      <c r="DV4" s="144">
        <v>11750</v>
      </c>
      <c r="DW4" s="26">
        <f>Z4/DU4</f>
        <v>15.981908037339961</v>
      </c>
      <c r="DX4" s="26">
        <f>AA4/DU4</f>
        <v>7.0662697609895672E-2</v>
      </c>
      <c r="DY4" s="26">
        <f>BD4/DU4</f>
        <v>51.473223317245164</v>
      </c>
      <c r="DZ4" s="26">
        <f>BF4/DU4</f>
        <v>200.88053813473599</v>
      </c>
      <c r="EA4" s="25">
        <f>BD4/BF4</f>
        <v>0.25623798002134329</v>
      </c>
      <c r="EB4" s="25">
        <f>AX4/BF4</f>
        <v>5.3489826696500729E-2</v>
      </c>
      <c r="EC4" s="25">
        <f>BC4/BF4</f>
        <v>9.6878465269702507E-2</v>
      </c>
      <c r="ED4" s="25">
        <f>BF4/BJ4</f>
        <v>1.3106564958930233E-2</v>
      </c>
      <c r="EE4" s="27">
        <f>DU4/S4</f>
        <v>379.50095969289828</v>
      </c>
      <c r="EF4" s="26">
        <f>AG4/DU4</f>
        <v>5.4683390653449324</v>
      </c>
      <c r="EG4" s="26">
        <f>AG4/Z4</f>
        <v>0.3421580860413389</v>
      </c>
      <c r="EH4" s="26">
        <f>BF4/AG4</f>
        <v>36.735201627820942</v>
      </c>
      <c r="EI4" s="26">
        <f>AD4/DU4</f>
        <v>1.0558943383139217</v>
      </c>
      <c r="EJ4" s="26">
        <f>AE4/DU4</f>
        <v>0.37390537845727001</v>
      </c>
      <c r="EK4" s="26">
        <f>CF4/DU4</f>
        <v>0.40161339267651225</v>
      </c>
      <c r="EL4" s="26">
        <f>CG4/DU4</f>
        <v>6.9578913904222425E-2</v>
      </c>
      <c r="EM4" s="26">
        <f>CH4/S4</f>
        <v>4.6065259117082533</v>
      </c>
      <c r="EN4" s="26">
        <f>CI4/CH4</f>
        <v>0.4642857142857143</v>
      </c>
    </row>
    <row r="5" spans="1:146" s="1" customFormat="1" ht="32.25" customHeight="1">
      <c r="A5" s="1">
        <v>2004</v>
      </c>
      <c r="B5" s="112" t="s">
        <v>269</v>
      </c>
      <c r="C5" s="107" t="s">
        <v>89</v>
      </c>
      <c r="D5" s="108" t="s">
        <v>90</v>
      </c>
      <c r="E5" s="1" t="s">
        <v>68</v>
      </c>
      <c r="F5" s="1">
        <v>2</v>
      </c>
      <c r="G5" s="1">
        <v>0</v>
      </c>
      <c r="H5" s="29"/>
      <c r="I5" s="144"/>
      <c r="J5" s="144">
        <v>5896</v>
      </c>
      <c r="K5" s="144">
        <v>435</v>
      </c>
      <c r="L5" s="3" t="s">
        <v>69</v>
      </c>
      <c r="N5" s="29"/>
      <c r="O5" s="196">
        <v>5.0999999999999996</v>
      </c>
      <c r="P5" s="196">
        <v>13.26</v>
      </c>
      <c r="Q5" s="196">
        <f>SUM(O5+P5)</f>
        <v>18.36</v>
      </c>
      <c r="R5" s="196">
        <v>0.75</v>
      </c>
      <c r="S5" s="196">
        <f t="shared" ref="S5:S28" si="2">SUM(Q5+R5)</f>
        <v>19.11</v>
      </c>
      <c r="T5" s="29"/>
      <c r="U5" s="144">
        <v>62327</v>
      </c>
      <c r="V5" s="144">
        <v>4620</v>
      </c>
      <c r="W5" s="144">
        <v>400</v>
      </c>
      <c r="X5" s="144">
        <v>62</v>
      </c>
      <c r="Y5" s="144">
        <v>13181</v>
      </c>
      <c r="Z5" s="149">
        <f>SUM(U5:Y5)</f>
        <v>80590</v>
      </c>
      <c r="AA5" s="144">
        <v>390</v>
      </c>
      <c r="AB5" s="144">
        <v>1522</v>
      </c>
      <c r="AC5" s="155"/>
      <c r="AD5" s="144">
        <v>11437</v>
      </c>
      <c r="AE5" s="144">
        <v>4006</v>
      </c>
      <c r="AF5" s="144">
        <v>157</v>
      </c>
      <c r="AG5" s="144">
        <v>56242</v>
      </c>
      <c r="AH5" s="144"/>
      <c r="AI5" s="144">
        <v>385699</v>
      </c>
      <c r="AJ5" s="144">
        <v>813</v>
      </c>
      <c r="AK5" s="144">
        <v>745</v>
      </c>
      <c r="AL5" s="155"/>
      <c r="AM5" s="144">
        <v>32937</v>
      </c>
      <c r="AN5" s="144">
        <v>86870</v>
      </c>
      <c r="AO5" s="144">
        <v>18798</v>
      </c>
      <c r="AP5" s="144">
        <v>8563</v>
      </c>
      <c r="AQ5" s="144">
        <v>18798</v>
      </c>
      <c r="AR5" s="144">
        <v>24332</v>
      </c>
      <c r="AS5" s="144">
        <v>212</v>
      </c>
      <c r="AT5" s="155"/>
      <c r="AU5" s="144">
        <v>1069205</v>
      </c>
      <c r="AV5" s="144">
        <v>113300</v>
      </c>
      <c r="AW5" s="144">
        <v>24000</v>
      </c>
      <c r="AX5" s="144">
        <v>51400</v>
      </c>
      <c r="AY5" s="144"/>
      <c r="AZ5" s="144">
        <f t="shared" si="0"/>
        <v>188700</v>
      </c>
      <c r="BA5" s="144">
        <v>44400</v>
      </c>
      <c r="BB5" s="144"/>
      <c r="BC5" s="144">
        <f t="shared" ref="BC5:BC18" si="3">SUM(BA5+BB5)</f>
        <v>44400</v>
      </c>
      <c r="BD5" s="144">
        <f t="shared" si="1"/>
        <v>233100</v>
      </c>
      <c r="BE5" s="144"/>
      <c r="BF5" s="144">
        <f t="shared" ref="BF5:BF28" si="4">SUM(AU5+BD5+BE5)</f>
        <v>1302305</v>
      </c>
      <c r="BG5" s="155"/>
      <c r="BH5" s="144">
        <v>39544482</v>
      </c>
      <c r="BI5" s="144">
        <v>31614952</v>
      </c>
      <c r="BJ5" s="144">
        <f t="shared" ref="BJ5:BJ28" si="5">SUM(BH5+BI5)</f>
        <v>71159434</v>
      </c>
      <c r="BK5" s="29"/>
      <c r="BL5" s="1" t="s">
        <v>91</v>
      </c>
      <c r="BM5" s="144">
        <v>3325</v>
      </c>
      <c r="BN5" s="144">
        <v>304</v>
      </c>
      <c r="BO5" s="144">
        <v>68</v>
      </c>
      <c r="BP5" s="144">
        <v>61</v>
      </c>
      <c r="BQ5" s="4" t="s">
        <v>92</v>
      </c>
      <c r="BR5" s="144">
        <v>1139</v>
      </c>
      <c r="BS5" s="144">
        <v>152</v>
      </c>
      <c r="BT5" s="144">
        <v>54</v>
      </c>
      <c r="BU5" s="144">
        <v>20</v>
      </c>
      <c r="BW5" s="144"/>
      <c r="BX5" s="144"/>
      <c r="BY5" s="144"/>
      <c r="BZ5" s="144"/>
      <c r="CA5" s="144"/>
      <c r="CB5" s="144"/>
      <c r="CC5" s="144"/>
      <c r="CD5" s="144"/>
      <c r="CE5" s="144"/>
      <c r="CF5" s="144">
        <f t="shared" ref="CF5:CG8" si="6">SUM(BM5+BR5+BW5+CB5)</f>
        <v>4464</v>
      </c>
      <c r="CG5" s="144">
        <f t="shared" si="6"/>
        <v>456</v>
      </c>
      <c r="CH5" s="144">
        <f t="shared" ref="CH5:CH28" si="7">SUM(BO5+BT5+BY5+CD5)</f>
        <v>122</v>
      </c>
      <c r="CI5" s="144">
        <f t="shared" ref="CI5:CI28" si="8">SUM(BP5+BU5+BZ5+CE5)</f>
        <v>81</v>
      </c>
      <c r="CJ5" s="29"/>
      <c r="CL5" s="3" t="s">
        <v>69</v>
      </c>
      <c r="CN5" s="144"/>
      <c r="CP5" s="3" t="s">
        <v>69</v>
      </c>
      <c r="CQ5" s="29"/>
      <c r="CR5" s="29"/>
      <c r="CT5" s="4" t="s">
        <v>514</v>
      </c>
      <c r="CU5" s="4" t="s">
        <v>515</v>
      </c>
      <c r="CV5" s="4" t="s">
        <v>246</v>
      </c>
      <c r="CW5" s="1" t="s">
        <v>516</v>
      </c>
      <c r="CX5" s="1" t="s">
        <v>514</v>
      </c>
      <c r="CY5" s="1" t="s">
        <v>514</v>
      </c>
      <c r="CZ5" s="1" t="s">
        <v>94</v>
      </c>
      <c r="DB5" s="26" t="e">
        <f t="shared" ref="DB5:DB28" si="9">Z5/I5</f>
        <v>#DIV/0!</v>
      </c>
      <c r="DC5" s="26" t="e">
        <f t="shared" ref="DC5:DC28" si="10">AA5/I5</f>
        <v>#DIV/0!</v>
      </c>
      <c r="DD5" s="26" t="e">
        <f t="shared" ref="DD5:DD28" si="11">BD5/I5</f>
        <v>#DIV/0!</v>
      </c>
      <c r="DE5" s="26" t="e">
        <f t="shared" ref="DE5:DE28" si="12">BF5/I5</f>
        <v>#DIV/0!</v>
      </c>
      <c r="DF5" s="25">
        <f t="shared" ref="DF5:DF27" si="13">BD5/BF5</f>
        <v>0.17899032868644443</v>
      </c>
      <c r="DG5" s="25">
        <f t="shared" ref="DG5:DG28" si="14">AX5/BF5</f>
        <v>3.9468480885813999E-2</v>
      </c>
      <c r="DH5" s="25">
        <f t="shared" ref="DH5:DH28" si="15">BC5/BF5</f>
        <v>3.4093395940275127E-2</v>
      </c>
      <c r="DI5" s="25">
        <f t="shared" ref="DI5:DI28" si="16">BF5/BJ5</f>
        <v>1.8301227634834757E-2</v>
      </c>
      <c r="DJ5" s="24">
        <f t="shared" ref="DJ5:DJ28" si="17">I5/S5</f>
        <v>0</v>
      </c>
      <c r="DK5" s="27" t="e">
        <f t="shared" ref="DK5:DK27" si="18">AG5/I5</f>
        <v>#DIV/0!</v>
      </c>
      <c r="DL5" s="26">
        <f t="shared" ref="DL5:DL27" si="19">AG5/Z5</f>
        <v>0.69787814865367914</v>
      </c>
      <c r="DM5" s="26">
        <f t="shared" ref="DM5:DM28" si="20">BF5/AG5</f>
        <v>23.155382098787385</v>
      </c>
      <c r="DN5" s="26" t="e">
        <f t="shared" ref="DN5:DN28" si="21">AD5/I5</f>
        <v>#DIV/0!</v>
      </c>
      <c r="DO5" s="26" t="e">
        <f t="shared" ref="DO5:DO28" si="22">AE5/I5</f>
        <v>#DIV/0!</v>
      </c>
      <c r="DP5" s="26" t="e">
        <f t="shared" ref="DP5:DP28" si="23">CF5/I5</f>
        <v>#DIV/0!</v>
      </c>
      <c r="DQ5" s="26" t="e">
        <f t="shared" ref="DQ5:DQ28" si="24">CG5/I5</f>
        <v>#DIV/0!</v>
      </c>
      <c r="DR5" s="26">
        <f t="shared" ref="DR5:DR28" si="25">CH5/S5</f>
        <v>6.3840920983778124</v>
      </c>
      <c r="DS5" s="26">
        <f t="shared" ref="DS5:DS28" si="26">CI5/CH5</f>
        <v>0.66393442622950816</v>
      </c>
      <c r="DT5" s="115"/>
      <c r="DU5" s="144">
        <v>6708.5</v>
      </c>
      <c r="DV5" s="144">
        <v>7018</v>
      </c>
      <c r="DW5" s="26">
        <f t="shared" ref="DW5:DW28" si="27">Z5/DU5</f>
        <v>12.013117686517106</v>
      </c>
      <c r="DX5" s="26">
        <f t="shared" ref="DX5:DX28" si="28">AA5/DU5</f>
        <v>5.8135201609897894E-2</v>
      </c>
      <c r="DY5" s="26">
        <f t="shared" ref="DY5:DY27" si="29">BD5/DU5</f>
        <v>34.746962808377432</v>
      </c>
      <c r="DZ5" s="26">
        <f t="shared" ref="DZ5:DZ28" si="30">BF5/DU5</f>
        <v>194.12759931430276</v>
      </c>
      <c r="EA5" s="25">
        <f t="shared" ref="EA5:EA28" si="31">BD5/BF5</f>
        <v>0.17899032868644443</v>
      </c>
      <c r="EB5" s="25">
        <f t="shared" ref="EB5:EB28" si="32">AX5/BF5</f>
        <v>3.9468480885813999E-2</v>
      </c>
      <c r="EC5" s="25">
        <f t="shared" ref="EC5:EC27" si="33">BC5/BF5</f>
        <v>3.4093395940275127E-2</v>
      </c>
      <c r="ED5" s="25">
        <f t="shared" ref="ED5:ED28" si="34">BF5/BJ5</f>
        <v>1.8301227634834757E-2</v>
      </c>
      <c r="EE5" s="27">
        <f t="shared" ref="EE5:EE27" si="35">DU5/S5</f>
        <v>351.04657247514393</v>
      </c>
      <c r="EF5" s="26">
        <f t="shared" ref="EF5:EF27" si="36">AG5/DU5</f>
        <v>8.3836923306253262</v>
      </c>
      <c r="EG5" s="26">
        <f t="shared" ref="EG5:EG28" si="37">AG5/Z5</f>
        <v>0.69787814865367914</v>
      </c>
      <c r="EH5" s="26">
        <f t="shared" ref="EH5:EH28" si="38">BF5/AG5</f>
        <v>23.155382098787385</v>
      </c>
      <c r="EI5" s="26">
        <f t="shared" ref="EI5:EI28" si="39">AD5/DU5</f>
        <v>1.7048520533651337</v>
      </c>
      <c r="EJ5" s="26">
        <f t="shared" ref="EJ5:EJ28" si="40">AE5/DU5</f>
        <v>0.59715286576731008</v>
      </c>
      <c r="EK5" s="26">
        <f t="shared" ref="EK5:EK28" si="41">CF5/DU5</f>
        <v>0.66542446150406198</v>
      </c>
      <c r="EL5" s="26">
        <f t="shared" ref="EL5:EL28" si="42">CG5/DU5</f>
        <v>6.7973466497726759E-2</v>
      </c>
      <c r="EM5" s="26">
        <f t="shared" ref="EM5:EM27" si="43">CH5/S5</f>
        <v>6.3840920983778124</v>
      </c>
      <c r="EN5" s="26">
        <f t="shared" ref="EN5:EN28" si="44">CI5/CH5</f>
        <v>0.66393442622950816</v>
      </c>
    </row>
    <row r="6" spans="1:146" s="1" customFormat="1" ht="32.25" customHeight="1">
      <c r="A6" s="1">
        <v>2004</v>
      </c>
      <c r="B6" s="112" t="s">
        <v>270</v>
      </c>
      <c r="C6" s="107" t="s">
        <v>149</v>
      </c>
      <c r="D6" s="108" t="s">
        <v>150</v>
      </c>
      <c r="E6" s="1" t="s">
        <v>68</v>
      </c>
      <c r="F6" s="1">
        <v>1</v>
      </c>
      <c r="G6" s="1">
        <v>2</v>
      </c>
      <c r="H6" s="29"/>
      <c r="I6" s="144">
        <v>4780</v>
      </c>
      <c r="J6" s="144">
        <v>5350</v>
      </c>
      <c r="K6" s="144">
        <v>367</v>
      </c>
      <c r="L6" s="3" t="s">
        <v>53</v>
      </c>
      <c r="M6" s="1">
        <v>25</v>
      </c>
      <c r="N6" s="29"/>
      <c r="O6" s="196">
        <v>5.97</v>
      </c>
      <c r="P6" s="196">
        <v>15.5</v>
      </c>
      <c r="Q6" s="196">
        <f>SUM(O6+P6)</f>
        <v>21.47</v>
      </c>
      <c r="R6" s="196">
        <v>0</v>
      </c>
      <c r="S6" s="196">
        <f t="shared" si="2"/>
        <v>21.47</v>
      </c>
      <c r="T6" s="29"/>
      <c r="U6" s="144">
        <v>113044</v>
      </c>
      <c r="V6" s="144">
        <v>4825</v>
      </c>
      <c r="W6" s="144">
        <v>3316</v>
      </c>
      <c r="X6" s="144">
        <v>8</v>
      </c>
      <c r="Y6" s="144">
        <v>18180</v>
      </c>
      <c r="Z6" s="149">
        <f t="shared" ref="Z6:Z28" si="45">SUM(U6:Y6)</f>
        <v>139373</v>
      </c>
      <c r="AA6" s="144">
        <v>440</v>
      </c>
      <c r="AB6" s="144">
        <v>2641</v>
      </c>
      <c r="AC6" s="155"/>
      <c r="AD6" s="144">
        <v>12194</v>
      </c>
      <c r="AE6" s="144">
        <v>4655</v>
      </c>
      <c r="AF6" s="144">
        <v>124</v>
      </c>
      <c r="AG6" s="144">
        <v>96701</v>
      </c>
      <c r="AH6" s="144">
        <v>0</v>
      </c>
      <c r="AI6" s="144">
        <v>389096</v>
      </c>
      <c r="AJ6" s="144">
        <v>931</v>
      </c>
      <c r="AK6" s="144">
        <v>1141</v>
      </c>
      <c r="AL6" s="155"/>
      <c r="AM6" s="144">
        <v>27852</v>
      </c>
      <c r="AN6" s="144">
        <v>87871</v>
      </c>
      <c r="AO6" s="144">
        <v>12531</v>
      </c>
      <c r="AP6" s="144">
        <v>7055</v>
      </c>
      <c r="AQ6" s="144">
        <v>13240</v>
      </c>
      <c r="AR6" s="144">
        <v>15443</v>
      </c>
      <c r="AS6" s="144">
        <v>414</v>
      </c>
      <c r="AT6" s="155"/>
      <c r="AU6" s="144">
        <v>871732</v>
      </c>
      <c r="AV6" s="144">
        <v>163517</v>
      </c>
      <c r="AW6" s="144">
        <v>7965</v>
      </c>
      <c r="AX6" s="144">
        <v>72687</v>
      </c>
      <c r="AY6" s="144"/>
      <c r="AZ6" s="144">
        <f t="shared" si="0"/>
        <v>244169</v>
      </c>
      <c r="BA6" s="144">
        <v>22127</v>
      </c>
      <c r="BB6" s="144">
        <v>532</v>
      </c>
      <c r="BC6" s="144">
        <f t="shared" si="3"/>
        <v>22659</v>
      </c>
      <c r="BD6" s="144">
        <f t="shared" si="1"/>
        <v>266828</v>
      </c>
      <c r="BE6" s="144">
        <v>80050</v>
      </c>
      <c r="BF6" s="144">
        <f t="shared" si="4"/>
        <v>1218610</v>
      </c>
      <c r="BG6" s="155"/>
      <c r="BH6" s="144">
        <v>30749100</v>
      </c>
      <c r="BI6" s="144">
        <v>23659829</v>
      </c>
      <c r="BJ6" s="144">
        <f t="shared" si="5"/>
        <v>54408929</v>
      </c>
      <c r="BK6" s="29"/>
      <c r="BL6" s="1" t="s">
        <v>151</v>
      </c>
      <c r="BM6" s="144">
        <v>3716</v>
      </c>
      <c r="BN6" s="144">
        <v>360</v>
      </c>
      <c r="BO6" s="144">
        <v>74.5</v>
      </c>
      <c r="BP6" s="144">
        <v>74.5</v>
      </c>
      <c r="BQ6" s="4" t="s">
        <v>152</v>
      </c>
      <c r="BR6" s="144">
        <v>98.9</v>
      </c>
      <c r="BS6" s="144">
        <v>30</v>
      </c>
      <c r="BT6" s="144">
        <v>47.5</v>
      </c>
      <c r="BU6" s="144">
        <v>0</v>
      </c>
      <c r="BV6" s="1" t="s">
        <v>237</v>
      </c>
      <c r="BW6" s="144">
        <v>11.9</v>
      </c>
      <c r="BX6" s="144">
        <v>6</v>
      </c>
      <c r="BY6" s="144">
        <v>47.5</v>
      </c>
      <c r="BZ6" s="144">
        <v>0</v>
      </c>
      <c r="CA6" s="144"/>
      <c r="CB6" s="144"/>
      <c r="CC6" s="144"/>
      <c r="CD6" s="144"/>
      <c r="CE6" s="144"/>
      <c r="CF6" s="144">
        <f t="shared" si="6"/>
        <v>3826.8</v>
      </c>
      <c r="CG6" s="144">
        <f t="shared" si="6"/>
        <v>396</v>
      </c>
      <c r="CH6" s="144">
        <f t="shared" si="7"/>
        <v>169.5</v>
      </c>
      <c r="CI6" s="144">
        <f t="shared" si="8"/>
        <v>74.5</v>
      </c>
      <c r="CJ6" s="29"/>
      <c r="CK6" s="1">
        <v>56</v>
      </c>
      <c r="CL6" s="3" t="s">
        <v>53</v>
      </c>
      <c r="CM6" s="1">
        <v>8</v>
      </c>
      <c r="CN6" s="144">
        <v>1683</v>
      </c>
      <c r="CO6" s="1">
        <v>37</v>
      </c>
      <c r="CP6" s="3" t="s">
        <v>69</v>
      </c>
      <c r="CQ6" s="29"/>
      <c r="CR6" s="29"/>
      <c r="CT6" s="4" t="s">
        <v>153</v>
      </c>
      <c r="CU6" s="4" t="s">
        <v>154</v>
      </c>
      <c r="CV6" s="4" t="s">
        <v>155</v>
      </c>
      <c r="CW6" s="1" t="s">
        <v>517</v>
      </c>
      <c r="CX6" s="1" t="s">
        <v>118</v>
      </c>
      <c r="CY6" s="1" t="s">
        <v>118</v>
      </c>
      <c r="CZ6" s="1" t="s">
        <v>94</v>
      </c>
      <c r="DB6" s="26">
        <f t="shared" si="9"/>
        <v>29.157531380753138</v>
      </c>
      <c r="DC6" s="26">
        <f t="shared" si="10"/>
        <v>9.2050209205020925E-2</v>
      </c>
      <c r="DD6" s="26">
        <f t="shared" si="11"/>
        <v>55.821757322175735</v>
      </c>
      <c r="DE6" s="26">
        <f t="shared" si="12"/>
        <v>254.93933054393307</v>
      </c>
      <c r="DF6" s="25">
        <f t="shared" si="13"/>
        <v>0.21896094730881907</v>
      </c>
      <c r="DG6" s="25">
        <f t="shared" si="14"/>
        <v>5.964746719623177E-2</v>
      </c>
      <c r="DH6" s="25">
        <f t="shared" si="15"/>
        <v>1.8594135941769722E-2</v>
      </c>
      <c r="DI6" s="25">
        <f t="shared" si="16"/>
        <v>2.2397242923123888E-2</v>
      </c>
      <c r="DJ6" s="24">
        <f t="shared" si="17"/>
        <v>222.63623660922218</v>
      </c>
      <c r="DK6" s="27">
        <f t="shared" si="18"/>
        <v>20.230334728033473</v>
      </c>
      <c r="DL6" s="26">
        <f t="shared" si="19"/>
        <v>0.69382879036829226</v>
      </c>
      <c r="DM6" s="26">
        <f t="shared" si="20"/>
        <v>12.601834520842598</v>
      </c>
      <c r="DN6" s="26">
        <f t="shared" si="21"/>
        <v>2.5510460251046023</v>
      </c>
      <c r="DO6" s="26">
        <f t="shared" si="22"/>
        <v>0.97384937238493718</v>
      </c>
      <c r="DP6" s="26">
        <f t="shared" si="23"/>
        <v>0.80058577405857745</v>
      </c>
      <c r="DQ6" s="26">
        <f t="shared" si="24"/>
        <v>8.2845188284518825E-2</v>
      </c>
      <c r="DR6" s="26">
        <f t="shared" si="25"/>
        <v>7.8947368421052637</v>
      </c>
      <c r="DS6" s="26">
        <f t="shared" si="26"/>
        <v>0.43952802359882004</v>
      </c>
      <c r="DT6" s="115"/>
      <c r="DU6" s="144">
        <v>4854.3999999999996</v>
      </c>
      <c r="DV6" s="144">
        <v>5491</v>
      </c>
      <c r="DW6" s="26">
        <f t="shared" si="27"/>
        <v>28.710654251812791</v>
      </c>
      <c r="DX6" s="26">
        <f t="shared" si="28"/>
        <v>9.0639419907712598E-2</v>
      </c>
      <c r="DY6" s="26">
        <f t="shared" si="29"/>
        <v>54.966216216216218</v>
      </c>
      <c r="DZ6" s="26">
        <f t="shared" si="30"/>
        <v>251.03205339485828</v>
      </c>
      <c r="EA6" s="25">
        <f t="shared" si="31"/>
        <v>0.21896094730881907</v>
      </c>
      <c r="EB6" s="25">
        <f t="shared" si="32"/>
        <v>5.964746719623177E-2</v>
      </c>
      <c r="EC6" s="25">
        <f t="shared" si="33"/>
        <v>1.8594135941769722E-2</v>
      </c>
      <c r="ED6" s="25">
        <f t="shared" si="34"/>
        <v>2.2397242923123888E-2</v>
      </c>
      <c r="EE6" s="27">
        <f t="shared" si="35"/>
        <v>226.10153702841174</v>
      </c>
      <c r="EF6" s="26">
        <f t="shared" si="36"/>
        <v>19.920278510217535</v>
      </c>
      <c r="EG6" s="26">
        <f t="shared" si="37"/>
        <v>0.69382879036829226</v>
      </c>
      <c r="EH6" s="26">
        <f t="shared" si="38"/>
        <v>12.601834520842598</v>
      </c>
      <c r="EI6" s="26">
        <f t="shared" si="39"/>
        <v>2.5119479235332896</v>
      </c>
      <c r="EJ6" s="26">
        <f t="shared" si="40"/>
        <v>0.9589238628872776</v>
      </c>
      <c r="EK6" s="26">
        <f t="shared" si="41"/>
        <v>0.78831575477916949</v>
      </c>
      <c r="EL6" s="26">
        <f t="shared" si="42"/>
        <v>8.1575477916941336E-2</v>
      </c>
      <c r="EM6" s="26">
        <f t="shared" si="43"/>
        <v>7.8947368421052637</v>
      </c>
      <c r="EN6" s="26">
        <f t="shared" si="44"/>
        <v>0.43952802359882004</v>
      </c>
    </row>
    <row r="7" spans="1:146" s="1" customFormat="1" ht="18.75" customHeight="1">
      <c r="A7" s="1">
        <v>2004</v>
      </c>
      <c r="B7" s="112" t="s">
        <v>271</v>
      </c>
      <c r="C7" s="107" t="s">
        <v>134</v>
      </c>
      <c r="D7" s="108" t="s">
        <v>135</v>
      </c>
      <c r="E7" s="1" t="s">
        <v>68</v>
      </c>
      <c r="F7" s="1">
        <v>5</v>
      </c>
      <c r="G7" s="1">
        <v>1</v>
      </c>
      <c r="H7" s="29"/>
      <c r="I7" s="144">
        <v>3298</v>
      </c>
      <c r="J7" s="144">
        <v>2959</v>
      </c>
      <c r="K7" s="144">
        <v>224</v>
      </c>
      <c r="L7" s="3" t="s">
        <v>69</v>
      </c>
      <c r="N7" s="29"/>
      <c r="O7" s="196">
        <v>4</v>
      </c>
      <c r="P7" s="196">
        <v>8.1999999999999993</v>
      </c>
      <c r="Q7" s="196">
        <f>SUM(O7+P7)</f>
        <v>12.2</v>
      </c>
      <c r="R7" s="196">
        <v>0</v>
      </c>
      <c r="S7" s="196">
        <f t="shared" si="2"/>
        <v>12.2</v>
      </c>
      <c r="T7" s="29"/>
      <c r="U7" s="144">
        <v>161763</v>
      </c>
      <c r="V7" s="144">
        <v>6105</v>
      </c>
      <c r="W7" s="144">
        <v>1017</v>
      </c>
      <c r="X7" s="144">
        <v>352</v>
      </c>
      <c r="Y7" s="144">
        <v>21368</v>
      </c>
      <c r="Z7" s="149">
        <f t="shared" si="45"/>
        <v>190605</v>
      </c>
      <c r="AA7" s="144">
        <v>450</v>
      </c>
      <c r="AB7" s="144">
        <v>1203</v>
      </c>
      <c r="AC7" s="155"/>
      <c r="AD7" s="144">
        <v>18453</v>
      </c>
      <c r="AE7" s="144">
        <v>2171</v>
      </c>
      <c r="AF7" s="144">
        <v>160</v>
      </c>
      <c r="AG7" s="144">
        <v>37647</v>
      </c>
      <c r="AH7" s="144">
        <v>32000</v>
      </c>
      <c r="AI7" s="144">
        <v>206207</v>
      </c>
      <c r="AJ7" s="144">
        <v>864</v>
      </c>
      <c r="AK7" s="144">
        <v>850</v>
      </c>
      <c r="AL7" s="155"/>
      <c r="AM7" s="144"/>
      <c r="AN7" s="144">
        <v>35450</v>
      </c>
      <c r="AO7" s="144"/>
      <c r="AP7" s="144">
        <v>2921</v>
      </c>
      <c r="AQ7" s="144"/>
      <c r="AR7" s="144">
        <v>6206</v>
      </c>
      <c r="AS7" s="144">
        <v>85</v>
      </c>
      <c r="AT7" s="155"/>
      <c r="AU7" s="144">
        <v>761872</v>
      </c>
      <c r="AV7" s="144">
        <v>77196</v>
      </c>
      <c r="AW7" s="144"/>
      <c r="AX7" s="144">
        <v>54310</v>
      </c>
      <c r="AY7" s="144"/>
      <c r="AZ7" s="144">
        <f t="shared" si="0"/>
        <v>131506</v>
      </c>
      <c r="BA7" s="144">
        <v>35805</v>
      </c>
      <c r="BB7" s="144"/>
      <c r="BC7" s="144">
        <f t="shared" si="3"/>
        <v>35805</v>
      </c>
      <c r="BD7" s="144">
        <f t="shared" si="1"/>
        <v>167311</v>
      </c>
      <c r="BE7" s="144">
        <v>16125</v>
      </c>
      <c r="BF7" s="144">
        <f t="shared" si="4"/>
        <v>945308</v>
      </c>
      <c r="BG7" s="155"/>
      <c r="BH7" s="144">
        <v>23636093</v>
      </c>
      <c r="BI7" s="144">
        <v>3437000</v>
      </c>
      <c r="BJ7" s="144">
        <f t="shared" si="5"/>
        <v>27073093</v>
      </c>
      <c r="BK7" s="29"/>
      <c r="BL7" s="1" t="s">
        <v>136</v>
      </c>
      <c r="BM7" s="144">
        <v>2300</v>
      </c>
      <c r="BN7" s="144">
        <v>257</v>
      </c>
      <c r="BO7" s="144">
        <v>70</v>
      </c>
      <c r="BP7" s="144">
        <v>35</v>
      </c>
      <c r="BQ7" s="4"/>
      <c r="BR7" s="144"/>
      <c r="BS7" s="144"/>
      <c r="BT7" s="144"/>
      <c r="BU7" s="144"/>
      <c r="BW7" s="144"/>
      <c r="BX7" s="144"/>
      <c r="BY7" s="144"/>
      <c r="BZ7" s="144"/>
      <c r="CA7" s="144"/>
      <c r="CB7" s="144"/>
      <c r="CC7" s="144"/>
      <c r="CD7" s="144"/>
      <c r="CE7" s="144"/>
      <c r="CF7" s="144">
        <f t="shared" si="6"/>
        <v>2300</v>
      </c>
      <c r="CG7" s="144">
        <f t="shared" si="6"/>
        <v>257</v>
      </c>
      <c r="CH7" s="144">
        <f t="shared" si="7"/>
        <v>70</v>
      </c>
      <c r="CI7" s="144">
        <f t="shared" si="8"/>
        <v>35</v>
      </c>
      <c r="CJ7" s="29"/>
      <c r="CK7" s="1">
        <v>43</v>
      </c>
      <c r="CL7" s="3" t="s">
        <v>53</v>
      </c>
      <c r="CN7" s="144"/>
      <c r="CO7" s="1">
        <v>8</v>
      </c>
      <c r="CP7" s="3"/>
      <c r="CQ7" s="29"/>
      <c r="CR7" s="29"/>
      <c r="CT7" s="4" t="s">
        <v>518</v>
      </c>
      <c r="CU7" s="4" t="s">
        <v>59</v>
      </c>
      <c r="CV7" s="4" t="s">
        <v>119</v>
      </c>
      <c r="CW7" s="1" t="s">
        <v>519</v>
      </c>
      <c r="CZ7" s="1" t="s">
        <v>88</v>
      </c>
      <c r="DB7" s="26">
        <f t="shared" si="9"/>
        <v>57.794117647058826</v>
      </c>
      <c r="DC7" s="26">
        <f t="shared" si="10"/>
        <v>0.13644633110976348</v>
      </c>
      <c r="DD7" s="26">
        <f t="shared" si="11"/>
        <v>50.731049120679202</v>
      </c>
      <c r="DE7" s="26">
        <f t="shared" si="12"/>
        <v>286.63068526379624</v>
      </c>
      <c r="DF7" s="25">
        <f t="shared" si="13"/>
        <v>0.17699099129595858</v>
      </c>
      <c r="DG7" s="25">
        <f t="shared" si="14"/>
        <v>5.7452174317788485E-2</v>
      </c>
      <c r="DH7" s="25">
        <f t="shared" si="15"/>
        <v>3.7876543941233971E-2</v>
      </c>
      <c r="DI7" s="25">
        <f t="shared" si="16"/>
        <v>3.4916882234327637E-2</v>
      </c>
      <c r="DJ7" s="24">
        <f t="shared" si="17"/>
        <v>270.32786885245901</v>
      </c>
      <c r="DK7" s="27">
        <f t="shared" si="18"/>
        <v>11.415100060642814</v>
      </c>
      <c r="DL7" s="26">
        <f t="shared" si="19"/>
        <v>0.19751318171086801</v>
      </c>
      <c r="DM7" s="26">
        <f t="shared" si="20"/>
        <v>25.109782984035913</v>
      </c>
      <c r="DN7" s="26">
        <f t="shared" si="21"/>
        <v>5.5952092177077013</v>
      </c>
      <c r="DO7" s="26">
        <f t="shared" si="22"/>
        <v>0.65827774408732564</v>
      </c>
      <c r="DP7" s="26">
        <f t="shared" si="23"/>
        <v>0.69739235900545782</v>
      </c>
      <c r="DQ7" s="26">
        <f t="shared" si="24"/>
        <v>7.7926015767131596E-2</v>
      </c>
      <c r="DR7" s="26">
        <f t="shared" si="25"/>
        <v>5.7377049180327875</v>
      </c>
      <c r="DS7" s="26">
        <f t="shared" si="26"/>
        <v>0.5</v>
      </c>
      <c r="DT7" s="115"/>
      <c r="DU7" s="144">
        <v>2554.1999999999998</v>
      </c>
      <c r="DV7" s="144">
        <v>3350</v>
      </c>
      <c r="DW7" s="26">
        <f t="shared" si="27"/>
        <v>74.624148461357763</v>
      </c>
      <c r="DX7" s="26">
        <f t="shared" si="28"/>
        <v>0.17618040873854829</v>
      </c>
      <c r="DY7" s="26">
        <f t="shared" si="29"/>
        <v>65.504267481011667</v>
      </c>
      <c r="DZ7" s="26">
        <f t="shared" si="30"/>
        <v>370.09944405293243</v>
      </c>
      <c r="EA7" s="25">
        <f t="shared" si="31"/>
        <v>0.17699099129595858</v>
      </c>
      <c r="EB7" s="25">
        <f t="shared" si="32"/>
        <v>5.7452174317788485E-2</v>
      </c>
      <c r="EC7" s="25">
        <f t="shared" si="33"/>
        <v>3.7876543941233971E-2</v>
      </c>
      <c r="ED7" s="25">
        <f t="shared" si="34"/>
        <v>3.4916882234327637E-2</v>
      </c>
      <c r="EE7" s="27">
        <f t="shared" si="35"/>
        <v>209.36065573770492</v>
      </c>
      <c r="EF7" s="26">
        <f t="shared" si="36"/>
        <v>14.73925299506695</v>
      </c>
      <c r="EG7" s="26">
        <f t="shared" si="37"/>
        <v>0.19751318171086801</v>
      </c>
      <c r="EH7" s="26">
        <f t="shared" si="38"/>
        <v>25.109782984035913</v>
      </c>
      <c r="EI7" s="26">
        <f t="shared" si="39"/>
        <v>7.2245712943387366</v>
      </c>
      <c r="EJ7" s="26">
        <f t="shared" si="40"/>
        <v>0.84997259415864068</v>
      </c>
      <c r="EK7" s="26">
        <f t="shared" si="41"/>
        <v>0.90047764466369129</v>
      </c>
      <c r="EL7" s="26">
        <f t="shared" si="42"/>
        <v>0.10061858899068202</v>
      </c>
      <c r="EM7" s="26">
        <f t="shared" si="43"/>
        <v>5.7377049180327875</v>
      </c>
      <c r="EN7" s="26">
        <f t="shared" si="44"/>
        <v>0.5</v>
      </c>
    </row>
    <row r="8" spans="1:146" s="1" customFormat="1" ht="25.5">
      <c r="A8" s="1">
        <v>2004</v>
      </c>
      <c r="B8" s="112" t="s">
        <v>272</v>
      </c>
      <c r="C8" s="107" t="s">
        <v>194</v>
      </c>
      <c r="D8" s="108" t="s">
        <v>195</v>
      </c>
      <c r="E8" s="1" t="s">
        <v>68</v>
      </c>
      <c r="F8" s="1">
        <v>1</v>
      </c>
      <c r="G8" s="1">
        <v>6</v>
      </c>
      <c r="H8" s="29"/>
      <c r="I8" s="144">
        <v>1723</v>
      </c>
      <c r="J8" s="144">
        <v>1519</v>
      </c>
      <c r="K8" s="144">
        <v>119.9</v>
      </c>
      <c r="L8" s="3" t="s">
        <v>69</v>
      </c>
      <c r="N8" s="29"/>
      <c r="O8" s="196">
        <v>1</v>
      </c>
      <c r="P8" s="196">
        <v>5.3</v>
      </c>
      <c r="Q8" s="196">
        <f>SUM(O8+P8)</f>
        <v>6.3</v>
      </c>
      <c r="R8" s="196">
        <v>0</v>
      </c>
      <c r="S8" s="196">
        <f t="shared" si="2"/>
        <v>6.3</v>
      </c>
      <c r="T8" s="29"/>
      <c r="U8" s="144">
        <v>52442</v>
      </c>
      <c r="V8" s="144">
        <v>6523</v>
      </c>
      <c r="W8" s="144">
        <v>160</v>
      </c>
      <c r="X8" s="144">
        <v>644</v>
      </c>
      <c r="Y8" s="144">
        <v>16239</v>
      </c>
      <c r="Z8" s="149">
        <f t="shared" si="45"/>
        <v>76008</v>
      </c>
      <c r="AA8" s="144">
        <v>135</v>
      </c>
      <c r="AB8" s="144">
        <v>797</v>
      </c>
      <c r="AC8" s="155"/>
      <c r="AD8" s="144">
        <v>18874</v>
      </c>
      <c r="AE8" s="144">
        <v>1201</v>
      </c>
      <c r="AF8" s="144">
        <v>69</v>
      </c>
      <c r="AG8" s="144">
        <v>32425</v>
      </c>
      <c r="AH8" s="195" t="s">
        <v>55</v>
      </c>
      <c r="AI8" s="144">
        <v>216944</v>
      </c>
      <c r="AJ8" s="144">
        <v>637</v>
      </c>
      <c r="AK8" s="144">
        <v>153</v>
      </c>
      <c r="AL8" s="155"/>
      <c r="AM8" s="144">
        <v>6048</v>
      </c>
      <c r="AN8" s="144">
        <v>19569</v>
      </c>
      <c r="AO8" s="144">
        <v>223</v>
      </c>
      <c r="AP8" s="144">
        <v>76</v>
      </c>
      <c r="AQ8" s="144"/>
      <c r="AR8" s="144"/>
      <c r="AS8" s="144"/>
      <c r="AT8" s="155"/>
      <c r="AU8" s="144">
        <v>315088</v>
      </c>
      <c r="AV8" s="144">
        <v>12608</v>
      </c>
      <c r="AW8" s="144"/>
      <c r="AX8" s="144">
        <v>13866</v>
      </c>
      <c r="AY8" s="144">
        <v>3754</v>
      </c>
      <c r="AZ8" s="144">
        <f t="shared" si="0"/>
        <v>30228</v>
      </c>
      <c r="BA8" s="144">
        <v>16526</v>
      </c>
      <c r="BB8" s="144"/>
      <c r="BC8" s="144">
        <f t="shared" si="3"/>
        <v>16526</v>
      </c>
      <c r="BD8" s="144">
        <f t="shared" si="1"/>
        <v>46754</v>
      </c>
      <c r="BE8" s="144"/>
      <c r="BF8" s="144">
        <f t="shared" si="4"/>
        <v>361842</v>
      </c>
      <c r="BG8" s="155"/>
      <c r="BH8" s="144">
        <v>13056454</v>
      </c>
      <c r="BI8" s="144">
        <v>22649995</v>
      </c>
      <c r="BJ8" s="144">
        <f t="shared" si="5"/>
        <v>35706449</v>
      </c>
      <c r="BK8" s="141"/>
      <c r="BL8" s="1" t="s">
        <v>196</v>
      </c>
      <c r="BM8" s="144">
        <v>1016</v>
      </c>
      <c r="BN8" s="144">
        <v>77</v>
      </c>
      <c r="BO8" s="144">
        <v>73</v>
      </c>
      <c r="BP8" s="144">
        <v>40</v>
      </c>
      <c r="BQ8" s="4"/>
      <c r="BR8" s="144"/>
      <c r="BS8" s="144"/>
      <c r="BT8" s="144"/>
      <c r="BU8" s="144"/>
      <c r="BW8" s="144"/>
      <c r="BX8" s="144"/>
      <c r="BY8" s="144"/>
      <c r="BZ8" s="144"/>
      <c r="CA8" s="144"/>
      <c r="CB8" s="144"/>
      <c r="CC8" s="144"/>
      <c r="CD8" s="144"/>
      <c r="CE8" s="144"/>
      <c r="CF8" s="144">
        <f t="shared" si="6"/>
        <v>1016</v>
      </c>
      <c r="CG8" s="144">
        <f t="shared" si="6"/>
        <v>77</v>
      </c>
      <c r="CH8" s="144">
        <f t="shared" si="7"/>
        <v>73</v>
      </c>
      <c r="CI8" s="144">
        <f t="shared" si="8"/>
        <v>40</v>
      </c>
      <c r="CJ8" s="29"/>
      <c r="CK8" s="1">
        <v>52</v>
      </c>
      <c r="CL8" s="3" t="s">
        <v>53</v>
      </c>
      <c r="CM8" s="1">
        <v>20</v>
      </c>
      <c r="CN8" s="144">
        <v>1434</v>
      </c>
      <c r="CP8" s="3" t="s">
        <v>69</v>
      </c>
      <c r="CQ8" s="29"/>
      <c r="CR8" s="29"/>
      <c r="CT8" s="4" t="s">
        <v>514</v>
      </c>
      <c r="CU8" s="4" t="s">
        <v>568</v>
      </c>
      <c r="CV8" s="4" t="s">
        <v>184</v>
      </c>
      <c r="CW8" s="1" t="s">
        <v>516</v>
      </c>
      <c r="CX8" s="1" t="s">
        <v>514</v>
      </c>
      <c r="CY8" s="1" t="s">
        <v>514</v>
      </c>
      <c r="CZ8" s="4" t="s">
        <v>569</v>
      </c>
      <c r="DB8" s="26">
        <f>Z8/I8</f>
        <v>44.113755078351716</v>
      </c>
      <c r="DC8" s="26">
        <f>AA8/I8</f>
        <v>7.8351712130005802E-2</v>
      </c>
      <c r="DD8" s="26">
        <f>BD8/I8</f>
        <v>27.135229251305862</v>
      </c>
      <c r="DE8" s="26">
        <f>BF8/I8</f>
        <v>210.00696459663376</v>
      </c>
      <c r="DF8" s="25">
        <f>BD8/BF8</f>
        <v>0.1292110921341359</v>
      </c>
      <c r="DG8" s="25">
        <f>AX8/BF8</f>
        <v>3.8320592965990684E-2</v>
      </c>
      <c r="DH8" s="25">
        <f>BC8/BF8</f>
        <v>4.5671867831816093E-2</v>
      </c>
      <c r="DI8" s="25">
        <f>BF8/BJ8</f>
        <v>1.0133799639387271E-2</v>
      </c>
      <c r="DJ8" s="24">
        <f>I8/S8</f>
        <v>273.49206349206349</v>
      </c>
      <c r="DK8" s="27">
        <f>AG8/I8</f>
        <v>18.818920487521765</v>
      </c>
      <c r="DL8" s="26">
        <f>AG8/Z8</f>
        <v>0.42659983159667403</v>
      </c>
      <c r="DM8" s="26">
        <f>BF8/AG8</f>
        <v>11.159352351580571</v>
      </c>
      <c r="DN8" s="26">
        <f>AD8/I8</f>
        <v>10.954149738827626</v>
      </c>
      <c r="DO8" s="26">
        <f>AE8/I8</f>
        <v>0.69704004643064421</v>
      </c>
      <c r="DP8" s="26">
        <f>CF8/I8</f>
        <v>0.58966918165989557</v>
      </c>
      <c r="DQ8" s="26">
        <f>CG8/I8</f>
        <v>4.468949506674405E-2</v>
      </c>
      <c r="DR8" s="26">
        <f>CH8/S8</f>
        <v>11.587301587301587</v>
      </c>
      <c r="DS8" s="26">
        <f>CI8/CH8</f>
        <v>0.54794520547945202</v>
      </c>
      <c r="DT8" s="115"/>
      <c r="DU8" s="144">
        <v>1722.7</v>
      </c>
      <c r="DV8" s="144">
        <v>1761</v>
      </c>
      <c r="DW8" s="26">
        <f t="shared" si="27"/>
        <v>44.121437278690429</v>
      </c>
      <c r="DX8" s="26">
        <f t="shared" si="28"/>
        <v>7.8365356707494047E-2</v>
      </c>
      <c r="DY8" s="26">
        <f t="shared" si="29"/>
        <v>27.139954722238347</v>
      </c>
      <c r="DZ8" s="26">
        <f t="shared" si="30"/>
        <v>210.04353630928193</v>
      </c>
      <c r="EA8" s="25">
        <f t="shared" si="31"/>
        <v>0.1292110921341359</v>
      </c>
      <c r="EB8" s="25">
        <f t="shared" si="32"/>
        <v>3.8320592965990684E-2</v>
      </c>
      <c r="EC8" s="25">
        <f t="shared" si="33"/>
        <v>4.5671867831816093E-2</v>
      </c>
      <c r="ED8" s="25">
        <f t="shared" si="34"/>
        <v>1.0133799639387271E-2</v>
      </c>
      <c r="EE8" s="27">
        <f t="shared" si="35"/>
        <v>273.44444444444446</v>
      </c>
      <c r="EF8" s="26">
        <f t="shared" si="36"/>
        <v>18.822197712892553</v>
      </c>
      <c r="EG8" s="26">
        <f t="shared" si="37"/>
        <v>0.42659983159667403</v>
      </c>
      <c r="EH8" s="26">
        <f t="shared" si="38"/>
        <v>11.159352351580571</v>
      </c>
      <c r="EI8" s="26">
        <f t="shared" si="39"/>
        <v>10.956057351831427</v>
      </c>
      <c r="EJ8" s="26">
        <f t="shared" si="40"/>
        <v>0.69716143263481745</v>
      </c>
      <c r="EK8" s="26">
        <f t="shared" si="41"/>
        <v>0.58977186973936258</v>
      </c>
      <c r="EL8" s="26">
        <f t="shared" si="42"/>
        <v>4.4697277529459567E-2</v>
      </c>
      <c r="EM8" s="26">
        <f t="shared" si="43"/>
        <v>11.587301587301587</v>
      </c>
      <c r="EN8" s="26">
        <f t="shared" si="44"/>
        <v>0.54794520547945202</v>
      </c>
    </row>
    <row r="9" spans="1:146" s="1" customFormat="1" ht="29.25" customHeight="1">
      <c r="A9" s="1">
        <v>2004</v>
      </c>
      <c r="B9" s="112" t="s">
        <v>273</v>
      </c>
      <c r="C9" s="107" t="s">
        <v>103</v>
      </c>
      <c r="D9" s="108" t="s">
        <v>104</v>
      </c>
      <c r="E9" s="1" t="s">
        <v>68</v>
      </c>
      <c r="F9" s="1">
        <v>2</v>
      </c>
      <c r="H9" s="29"/>
      <c r="I9" s="144"/>
      <c r="J9" s="144">
        <v>6989</v>
      </c>
      <c r="K9" s="144">
        <v>419</v>
      </c>
      <c r="L9" s="3" t="s">
        <v>53</v>
      </c>
      <c r="M9" s="1">
        <v>25</v>
      </c>
      <c r="N9" s="29"/>
      <c r="O9" s="196">
        <v>10.93</v>
      </c>
      <c r="P9" s="196">
        <v>25.07</v>
      </c>
      <c r="Q9" s="196">
        <f t="shared" ref="Q9:Q28" si="46">SUM(O9+P9)</f>
        <v>36</v>
      </c>
      <c r="R9" s="196">
        <v>1.77</v>
      </c>
      <c r="S9" s="196">
        <f t="shared" si="2"/>
        <v>37.770000000000003</v>
      </c>
      <c r="T9" s="29"/>
      <c r="U9" s="144">
        <v>145772</v>
      </c>
      <c r="V9" s="144">
        <v>9594</v>
      </c>
      <c r="W9" s="144">
        <v>6303</v>
      </c>
      <c r="X9" s="144">
        <v>391</v>
      </c>
      <c r="Y9" s="144">
        <v>15000</v>
      </c>
      <c r="Z9" s="149">
        <f t="shared" si="45"/>
        <v>177060</v>
      </c>
      <c r="AA9" s="144">
        <v>1014</v>
      </c>
      <c r="AB9" s="144">
        <v>14512</v>
      </c>
      <c r="AC9" s="155"/>
      <c r="AD9" s="144">
        <v>21338</v>
      </c>
      <c r="AE9" s="144">
        <v>8360</v>
      </c>
      <c r="AF9" s="144">
        <v>397</v>
      </c>
      <c r="AG9" s="144">
        <v>235745</v>
      </c>
      <c r="AH9" s="144">
        <v>19087</v>
      </c>
      <c r="AI9" s="144">
        <v>615244</v>
      </c>
      <c r="AJ9" s="144">
        <v>1085</v>
      </c>
      <c r="AK9" s="144">
        <v>1002</v>
      </c>
      <c r="AL9" s="155"/>
      <c r="AM9" s="144">
        <v>272776</v>
      </c>
      <c r="AN9" s="144">
        <v>233753</v>
      </c>
      <c r="AO9" s="144">
        <v>40870</v>
      </c>
      <c r="AP9" s="144">
        <v>18721</v>
      </c>
      <c r="AQ9" s="144">
        <v>35741</v>
      </c>
      <c r="AR9" s="144">
        <v>40037</v>
      </c>
      <c r="AS9" s="195" t="s">
        <v>55</v>
      </c>
      <c r="AT9" s="155"/>
      <c r="AU9" s="144">
        <v>2048500</v>
      </c>
      <c r="AV9" s="144">
        <v>188000</v>
      </c>
      <c r="AW9" s="144">
        <v>54900</v>
      </c>
      <c r="AX9" s="144">
        <v>100800</v>
      </c>
      <c r="AY9" s="144"/>
      <c r="AZ9" s="144">
        <f t="shared" si="0"/>
        <v>343700</v>
      </c>
      <c r="BA9" s="144">
        <v>102000</v>
      </c>
      <c r="BB9" s="144">
        <v>23000</v>
      </c>
      <c r="BC9" s="144">
        <f t="shared" si="3"/>
        <v>125000</v>
      </c>
      <c r="BD9" s="144">
        <f t="shared" si="1"/>
        <v>468700</v>
      </c>
      <c r="BE9" s="144">
        <v>64400</v>
      </c>
      <c r="BF9" s="144">
        <f t="shared" si="4"/>
        <v>2581600</v>
      </c>
      <c r="BG9" s="155"/>
      <c r="BH9" s="144">
        <v>43099600</v>
      </c>
      <c r="BI9" s="144">
        <v>26024000</v>
      </c>
      <c r="BJ9" s="144">
        <f t="shared" si="5"/>
        <v>69123600</v>
      </c>
      <c r="BK9" s="29"/>
      <c r="BL9" s="1" t="s">
        <v>105</v>
      </c>
      <c r="BM9" s="144">
        <v>3448.5</v>
      </c>
      <c r="BN9" s="144">
        <v>432</v>
      </c>
      <c r="BO9" s="144">
        <v>74.5</v>
      </c>
      <c r="BP9" s="144">
        <v>71</v>
      </c>
      <c r="BQ9" s="4" t="s">
        <v>106</v>
      </c>
      <c r="BR9" s="144">
        <v>1714</v>
      </c>
      <c r="BS9" s="144">
        <v>285</v>
      </c>
      <c r="BT9" s="144">
        <v>67.5</v>
      </c>
      <c r="BU9" s="144">
        <v>67.5</v>
      </c>
      <c r="BW9" s="144"/>
      <c r="BX9" s="144"/>
      <c r="BY9" s="144"/>
      <c r="BZ9" s="144"/>
      <c r="CA9" s="144"/>
      <c r="CB9" s="144"/>
      <c r="CC9" s="144"/>
      <c r="CD9" s="144"/>
      <c r="CE9" s="144"/>
      <c r="CF9" s="144">
        <f t="shared" ref="CF9:CF28" si="47">SUM(BM9+BR9+BW9+CB9)</f>
        <v>5162.5</v>
      </c>
      <c r="CG9" s="144">
        <f t="shared" ref="CG9:CG24" si="48">SUM(BN9+BS9+BX9+CC9)</f>
        <v>717</v>
      </c>
      <c r="CH9" s="144">
        <f t="shared" si="7"/>
        <v>142</v>
      </c>
      <c r="CI9" s="144">
        <f t="shared" si="8"/>
        <v>138.5</v>
      </c>
      <c r="CJ9" s="29"/>
      <c r="CK9" s="1">
        <v>190</v>
      </c>
      <c r="CL9" s="3" t="s">
        <v>53</v>
      </c>
      <c r="CM9" s="1">
        <v>20</v>
      </c>
      <c r="CN9" s="144">
        <v>1829</v>
      </c>
      <c r="CO9" s="193" t="s">
        <v>55</v>
      </c>
      <c r="CP9" s="3" t="s">
        <v>53</v>
      </c>
      <c r="CQ9" s="29"/>
      <c r="CR9" s="29"/>
      <c r="CS9" s="4" t="s">
        <v>520</v>
      </c>
      <c r="CT9" s="4" t="s">
        <v>521</v>
      </c>
      <c r="CU9" s="4" t="s">
        <v>522</v>
      </c>
      <c r="CV9" s="4" t="s">
        <v>107</v>
      </c>
      <c r="CW9" s="1" t="s">
        <v>521</v>
      </c>
      <c r="CX9" s="1" t="s">
        <v>521</v>
      </c>
      <c r="CY9" s="1" t="s">
        <v>521</v>
      </c>
      <c r="CZ9" s="1" t="s">
        <v>94</v>
      </c>
      <c r="DB9" s="26" t="e">
        <f t="shared" si="9"/>
        <v>#DIV/0!</v>
      </c>
      <c r="DC9" s="26" t="e">
        <f t="shared" si="10"/>
        <v>#DIV/0!</v>
      </c>
      <c r="DD9" s="26" t="e">
        <f>BD9/I9</f>
        <v>#DIV/0!</v>
      </c>
      <c r="DE9" s="26" t="e">
        <f>BF9/I9</f>
        <v>#DIV/0!</v>
      </c>
      <c r="DF9" s="25">
        <f t="shared" si="13"/>
        <v>0.18155407499225287</v>
      </c>
      <c r="DG9" s="25">
        <f t="shared" si="14"/>
        <v>3.9045553145336226E-2</v>
      </c>
      <c r="DH9" s="25">
        <f t="shared" si="15"/>
        <v>4.8419584753641151E-2</v>
      </c>
      <c r="DI9" s="25">
        <f t="shared" si="16"/>
        <v>3.7347591849961517E-2</v>
      </c>
      <c r="DJ9" s="24">
        <f t="shared" si="17"/>
        <v>0</v>
      </c>
      <c r="DK9" s="27" t="e">
        <f t="shared" si="18"/>
        <v>#DIV/0!</v>
      </c>
      <c r="DL9" s="26">
        <f t="shared" si="19"/>
        <v>1.3314413193267818</v>
      </c>
      <c r="DM9" s="26">
        <f t="shared" si="20"/>
        <v>10.950815499798511</v>
      </c>
      <c r="DN9" s="26" t="e">
        <f t="shared" si="21"/>
        <v>#DIV/0!</v>
      </c>
      <c r="DO9" s="26" t="e">
        <f t="shared" si="22"/>
        <v>#DIV/0!</v>
      </c>
      <c r="DP9" s="26" t="e">
        <f t="shared" si="23"/>
        <v>#DIV/0!</v>
      </c>
      <c r="DQ9" s="26" t="e">
        <f t="shared" si="24"/>
        <v>#DIV/0!</v>
      </c>
      <c r="DR9" s="26">
        <f t="shared" si="25"/>
        <v>3.7595975642043946</v>
      </c>
      <c r="DS9" s="26">
        <f t="shared" si="26"/>
        <v>0.97535211267605637</v>
      </c>
      <c r="DT9" s="115"/>
      <c r="DU9" s="144">
        <v>6989</v>
      </c>
      <c r="DV9" s="144">
        <v>7381</v>
      </c>
      <c r="DW9" s="26">
        <f t="shared" si="27"/>
        <v>25.334096437258548</v>
      </c>
      <c r="DX9" s="26">
        <f t="shared" si="28"/>
        <v>0.14508513378165688</v>
      </c>
      <c r="DY9" s="26">
        <f t="shared" si="29"/>
        <v>67.062526827872375</v>
      </c>
      <c r="DZ9" s="26">
        <f t="shared" si="30"/>
        <v>369.38045500071541</v>
      </c>
      <c r="EA9" s="25">
        <f t="shared" si="31"/>
        <v>0.18155407499225287</v>
      </c>
      <c r="EB9" s="25">
        <f t="shared" si="32"/>
        <v>3.9045553145336226E-2</v>
      </c>
      <c r="EC9" s="25">
        <f t="shared" si="33"/>
        <v>4.8419584753641151E-2</v>
      </c>
      <c r="ED9" s="25">
        <f t="shared" si="34"/>
        <v>3.7347591849961517E-2</v>
      </c>
      <c r="EE9" s="27">
        <f t="shared" si="35"/>
        <v>185.04103786073603</v>
      </c>
      <c r="EF9" s="26">
        <f t="shared" si="36"/>
        <v>33.730862784375446</v>
      </c>
      <c r="EG9" s="26">
        <f t="shared" si="37"/>
        <v>1.3314413193267818</v>
      </c>
      <c r="EH9" s="26">
        <f t="shared" si="38"/>
        <v>10.950815499798511</v>
      </c>
      <c r="EI9" s="26">
        <f t="shared" si="39"/>
        <v>3.0530834167978251</v>
      </c>
      <c r="EJ9" s="26">
        <f t="shared" si="40"/>
        <v>1.1961654027757904</v>
      </c>
      <c r="EK9" s="26">
        <f t="shared" si="41"/>
        <v>0.7386607526112462</v>
      </c>
      <c r="EL9" s="26">
        <f t="shared" si="42"/>
        <v>0.10258978394620118</v>
      </c>
      <c r="EM9" s="26">
        <f t="shared" si="43"/>
        <v>3.7595975642043946</v>
      </c>
      <c r="EN9" s="26">
        <f t="shared" si="44"/>
        <v>0.97535211267605637</v>
      </c>
    </row>
    <row r="10" spans="1:146" s="1" customFormat="1" ht="32.25" customHeight="1">
      <c r="A10" s="1">
        <v>2004</v>
      </c>
      <c r="B10" s="117" t="s">
        <v>274</v>
      </c>
      <c r="C10" s="107" t="s">
        <v>95</v>
      </c>
      <c r="D10" s="108" t="s">
        <v>96</v>
      </c>
      <c r="E10" s="1" t="s">
        <v>97</v>
      </c>
      <c r="F10" s="1">
        <v>1</v>
      </c>
      <c r="H10" s="29"/>
      <c r="I10" s="144">
        <v>1302</v>
      </c>
      <c r="J10" s="144">
        <v>1141</v>
      </c>
      <c r="K10" s="144">
        <v>84.4</v>
      </c>
      <c r="L10" s="3" t="s">
        <v>53</v>
      </c>
      <c r="M10" s="1">
        <v>60</v>
      </c>
      <c r="N10" s="29"/>
      <c r="O10" s="196">
        <v>2.2000000000000002</v>
      </c>
      <c r="P10" s="196">
        <v>7.5</v>
      </c>
      <c r="Q10" s="196">
        <f t="shared" si="46"/>
        <v>9.6999999999999993</v>
      </c>
      <c r="R10" s="196">
        <v>1</v>
      </c>
      <c r="S10" s="196">
        <f t="shared" si="2"/>
        <v>10.7</v>
      </c>
      <c r="T10" s="29"/>
      <c r="U10" s="144">
        <v>25676</v>
      </c>
      <c r="V10" s="144">
        <v>3176</v>
      </c>
      <c r="W10" s="144">
        <v>898</v>
      </c>
      <c r="X10" s="144">
        <v>148390</v>
      </c>
      <c r="Y10" s="144">
        <v>3096</v>
      </c>
      <c r="Z10" s="149">
        <f t="shared" si="45"/>
        <v>181236</v>
      </c>
      <c r="AA10" s="144">
        <v>168</v>
      </c>
      <c r="AB10" s="144">
        <v>768</v>
      </c>
      <c r="AC10" s="155"/>
      <c r="AD10" s="144">
        <v>3445</v>
      </c>
      <c r="AE10" s="144">
        <v>301</v>
      </c>
      <c r="AF10" s="144">
        <v>16</v>
      </c>
      <c r="AG10" s="144">
        <v>67570</v>
      </c>
      <c r="AH10" s="144"/>
      <c r="AI10" s="144"/>
      <c r="AJ10" s="144">
        <v>135</v>
      </c>
      <c r="AK10" s="144">
        <v>355</v>
      </c>
      <c r="AL10" s="155"/>
      <c r="AM10" s="144">
        <v>3488</v>
      </c>
      <c r="AN10" s="144">
        <v>8032</v>
      </c>
      <c r="AO10" s="144">
        <v>988</v>
      </c>
      <c r="AP10" s="144">
        <v>532</v>
      </c>
      <c r="AQ10" s="144">
        <v>662</v>
      </c>
      <c r="AR10" s="144">
        <v>437</v>
      </c>
      <c r="AS10" s="144">
        <v>70</v>
      </c>
      <c r="AT10" s="155"/>
      <c r="AU10" s="144">
        <v>545846</v>
      </c>
      <c r="AV10" s="144">
        <v>49978</v>
      </c>
      <c r="AW10" s="144">
        <v>28815</v>
      </c>
      <c r="AX10" s="144">
        <v>17002</v>
      </c>
      <c r="AY10" s="144"/>
      <c r="AZ10" s="144">
        <f t="shared" si="0"/>
        <v>95795</v>
      </c>
      <c r="BA10" s="144">
        <v>24499</v>
      </c>
      <c r="BB10" s="144">
        <v>5374</v>
      </c>
      <c r="BC10" s="144">
        <f t="shared" si="3"/>
        <v>29873</v>
      </c>
      <c r="BD10" s="144">
        <f t="shared" si="1"/>
        <v>125668</v>
      </c>
      <c r="BE10" s="144">
        <v>35543</v>
      </c>
      <c r="BF10" s="144">
        <f t="shared" si="4"/>
        <v>707057</v>
      </c>
      <c r="BG10" s="155"/>
      <c r="BH10" s="144">
        <v>11231883</v>
      </c>
      <c r="BI10" s="144">
        <v>7510042</v>
      </c>
      <c r="BJ10" s="144">
        <f t="shared" si="5"/>
        <v>18741925</v>
      </c>
      <c r="BK10" s="29"/>
      <c r="BM10" s="144">
        <v>992</v>
      </c>
      <c r="BN10" s="144">
        <v>85</v>
      </c>
      <c r="BO10" s="144">
        <v>70.5</v>
      </c>
      <c r="BP10" s="144">
        <v>70.5</v>
      </c>
      <c r="BQ10" s="4"/>
      <c r="BR10" s="144"/>
      <c r="BS10" s="144"/>
      <c r="BT10" s="144"/>
      <c r="BU10" s="144"/>
      <c r="BW10" s="144"/>
      <c r="BX10" s="144"/>
      <c r="BY10" s="144"/>
      <c r="BZ10" s="144"/>
      <c r="CA10" s="144"/>
      <c r="CB10" s="144"/>
      <c r="CC10" s="144"/>
      <c r="CD10" s="144"/>
      <c r="CE10" s="144"/>
      <c r="CF10" s="144">
        <f t="shared" si="47"/>
        <v>992</v>
      </c>
      <c r="CG10" s="144">
        <f t="shared" si="48"/>
        <v>85</v>
      </c>
      <c r="CH10" s="144">
        <f t="shared" si="7"/>
        <v>70.5</v>
      </c>
      <c r="CI10" s="144">
        <f t="shared" si="8"/>
        <v>70.5</v>
      </c>
      <c r="CJ10" s="29"/>
      <c r="CK10" s="1">
        <v>14</v>
      </c>
      <c r="CL10" s="3" t="s">
        <v>53</v>
      </c>
      <c r="CN10" s="144"/>
      <c r="CP10" s="3"/>
      <c r="CQ10" s="29"/>
      <c r="CR10" s="29"/>
      <c r="CT10" s="4" t="s">
        <v>57</v>
      </c>
      <c r="CU10" s="4" t="s">
        <v>99</v>
      </c>
      <c r="CV10" s="4" t="s">
        <v>100</v>
      </c>
      <c r="CW10" s="1" t="s">
        <v>101</v>
      </c>
      <c r="CX10" s="1" t="s">
        <v>101</v>
      </c>
      <c r="CY10" s="1" t="s">
        <v>101</v>
      </c>
      <c r="DB10" s="26">
        <f t="shared" si="9"/>
        <v>139.19815668202764</v>
      </c>
      <c r="DC10" s="26">
        <f t="shared" si="10"/>
        <v>0.12903225806451613</v>
      </c>
      <c r="DD10" s="26">
        <f t="shared" si="11"/>
        <v>96.519201228878643</v>
      </c>
      <c r="DE10" s="26">
        <f t="shared" si="12"/>
        <v>543.05453149001539</v>
      </c>
      <c r="DF10" s="25">
        <f t="shared" si="13"/>
        <v>0.17773390264151265</v>
      </c>
      <c r="DG10" s="25">
        <f t="shared" si="14"/>
        <v>2.4046151866115462E-2</v>
      </c>
      <c r="DH10" s="25">
        <f t="shared" si="15"/>
        <v>4.2249776184946901E-2</v>
      </c>
      <c r="DI10" s="25">
        <f t="shared" si="16"/>
        <v>3.772595397751298E-2</v>
      </c>
      <c r="DJ10" s="24">
        <f t="shared" si="17"/>
        <v>121.68224299065422</v>
      </c>
      <c r="DK10" s="27">
        <f t="shared" si="18"/>
        <v>51.897081413210444</v>
      </c>
      <c r="DL10" s="26">
        <f t="shared" si="19"/>
        <v>0.37282879781058953</v>
      </c>
      <c r="DM10" s="26">
        <f t="shared" si="20"/>
        <v>10.464066893591831</v>
      </c>
      <c r="DN10" s="26">
        <f t="shared" si="21"/>
        <v>2.6459293394777266</v>
      </c>
      <c r="DO10" s="26">
        <f t="shared" si="22"/>
        <v>0.23118279569892472</v>
      </c>
      <c r="DP10" s="26">
        <f t="shared" si="23"/>
        <v>0.76190476190476186</v>
      </c>
      <c r="DQ10" s="26">
        <f t="shared" si="24"/>
        <v>6.5284178187403993E-2</v>
      </c>
      <c r="DR10" s="26">
        <f t="shared" si="25"/>
        <v>6.5887850467289724</v>
      </c>
      <c r="DS10" s="26">
        <f t="shared" si="26"/>
        <v>1</v>
      </c>
      <c r="DT10" s="115"/>
      <c r="DU10" s="144">
        <v>1302</v>
      </c>
      <c r="DV10" s="144">
        <v>1311</v>
      </c>
      <c r="DW10" s="26">
        <f t="shared" si="27"/>
        <v>139.19815668202764</v>
      </c>
      <c r="DX10" s="26">
        <f t="shared" si="28"/>
        <v>0.12903225806451613</v>
      </c>
      <c r="DY10" s="26">
        <f t="shared" si="29"/>
        <v>96.519201228878643</v>
      </c>
      <c r="DZ10" s="26">
        <f t="shared" si="30"/>
        <v>543.05453149001539</v>
      </c>
      <c r="EA10" s="25">
        <f t="shared" si="31"/>
        <v>0.17773390264151265</v>
      </c>
      <c r="EB10" s="25">
        <f t="shared" si="32"/>
        <v>2.4046151866115462E-2</v>
      </c>
      <c r="EC10" s="25">
        <f t="shared" si="33"/>
        <v>4.2249776184946901E-2</v>
      </c>
      <c r="ED10" s="25">
        <f t="shared" si="34"/>
        <v>3.772595397751298E-2</v>
      </c>
      <c r="EE10" s="27">
        <f t="shared" si="35"/>
        <v>121.68224299065422</v>
      </c>
      <c r="EF10" s="26">
        <f t="shared" si="36"/>
        <v>51.897081413210444</v>
      </c>
      <c r="EG10" s="26">
        <f t="shared" si="37"/>
        <v>0.37282879781058953</v>
      </c>
      <c r="EH10" s="26">
        <f t="shared" si="38"/>
        <v>10.464066893591831</v>
      </c>
      <c r="EI10" s="26">
        <f t="shared" si="39"/>
        <v>2.6459293394777266</v>
      </c>
      <c r="EJ10" s="26">
        <f t="shared" si="40"/>
        <v>0.23118279569892472</v>
      </c>
      <c r="EK10" s="26">
        <f t="shared" si="41"/>
        <v>0.76190476190476186</v>
      </c>
      <c r="EL10" s="26">
        <f t="shared" si="42"/>
        <v>6.5284178187403993E-2</v>
      </c>
      <c r="EM10" s="26">
        <f t="shared" si="43"/>
        <v>6.5887850467289724</v>
      </c>
      <c r="EN10" s="26">
        <f t="shared" si="44"/>
        <v>1</v>
      </c>
    </row>
    <row r="11" spans="1:146" s="1" customFormat="1" ht="27.75" customHeight="1">
      <c r="A11" s="1">
        <v>2004</v>
      </c>
      <c r="B11" s="117" t="s">
        <v>275</v>
      </c>
      <c r="C11" s="107" t="s">
        <v>108</v>
      </c>
      <c r="D11" s="108" t="s">
        <v>109</v>
      </c>
      <c r="E11" s="1" t="s">
        <v>97</v>
      </c>
      <c r="F11" s="1">
        <v>1</v>
      </c>
      <c r="G11" s="1">
        <v>6</v>
      </c>
      <c r="H11" s="29"/>
      <c r="I11" s="144">
        <v>2444</v>
      </c>
      <c r="J11" s="144">
        <v>214</v>
      </c>
      <c r="K11" s="144">
        <v>123</v>
      </c>
      <c r="L11" s="3" t="s">
        <v>69</v>
      </c>
      <c r="N11" s="29"/>
      <c r="O11" s="196">
        <v>3</v>
      </c>
      <c r="P11" s="196">
        <v>3.1</v>
      </c>
      <c r="Q11" s="196">
        <f t="shared" si="46"/>
        <v>6.1</v>
      </c>
      <c r="R11" s="196">
        <v>0</v>
      </c>
      <c r="S11" s="196">
        <f t="shared" si="2"/>
        <v>6.1</v>
      </c>
      <c r="T11" s="29"/>
      <c r="U11" s="144">
        <v>21744</v>
      </c>
      <c r="V11" s="144">
        <v>4791</v>
      </c>
      <c r="W11" s="144">
        <v>217</v>
      </c>
      <c r="X11" s="144">
        <v>63</v>
      </c>
      <c r="Y11" s="144">
        <v>4105</v>
      </c>
      <c r="Z11" s="149">
        <f t="shared" si="45"/>
        <v>30920</v>
      </c>
      <c r="AA11" s="144">
        <v>193</v>
      </c>
      <c r="AB11" s="144">
        <v>915</v>
      </c>
      <c r="AC11" s="155"/>
      <c r="AD11" s="144">
        <v>5442</v>
      </c>
      <c r="AE11" s="144">
        <v>425</v>
      </c>
      <c r="AF11" s="144">
        <v>29</v>
      </c>
      <c r="AG11" s="144">
        <v>8679</v>
      </c>
      <c r="AH11" s="144">
        <v>1213</v>
      </c>
      <c r="AI11" s="144">
        <v>45222</v>
      </c>
      <c r="AJ11" s="144">
        <v>197</v>
      </c>
      <c r="AK11" s="144">
        <v>858</v>
      </c>
      <c r="AL11" s="155"/>
      <c r="AM11" s="144" t="s">
        <v>498</v>
      </c>
      <c r="AN11" s="144" t="s">
        <v>499</v>
      </c>
      <c r="AO11" s="195" t="s">
        <v>500</v>
      </c>
      <c r="AP11" s="144">
        <v>86</v>
      </c>
      <c r="AQ11" s="195" t="s">
        <v>55</v>
      </c>
      <c r="AR11" s="144">
        <v>1506</v>
      </c>
      <c r="AS11" s="144">
        <v>44</v>
      </c>
      <c r="AT11" s="155"/>
      <c r="AU11" s="144">
        <v>333457</v>
      </c>
      <c r="AV11" s="144">
        <v>17886</v>
      </c>
      <c r="AW11" s="144">
        <v>13000</v>
      </c>
      <c r="AX11" s="144">
        <v>22040</v>
      </c>
      <c r="AY11" s="144">
        <v>24700</v>
      </c>
      <c r="AZ11" s="144">
        <f t="shared" si="0"/>
        <v>77626</v>
      </c>
      <c r="BA11" s="144">
        <v>26462</v>
      </c>
      <c r="BB11" s="144">
        <v>3854</v>
      </c>
      <c r="BC11" s="144">
        <f t="shared" si="3"/>
        <v>30316</v>
      </c>
      <c r="BD11" s="144">
        <f t="shared" si="1"/>
        <v>107942</v>
      </c>
      <c r="BE11" s="144">
        <v>58170</v>
      </c>
      <c r="BF11" s="144">
        <f t="shared" si="4"/>
        <v>499569</v>
      </c>
      <c r="BG11" s="155"/>
      <c r="BH11" s="144">
        <v>6383969</v>
      </c>
      <c r="BI11" s="144">
        <v>27002102</v>
      </c>
      <c r="BJ11" s="144">
        <f t="shared" si="5"/>
        <v>33386071</v>
      </c>
      <c r="BK11" s="29"/>
      <c r="BL11" s="4" t="s">
        <v>501</v>
      </c>
      <c r="BM11" s="144">
        <v>654</v>
      </c>
      <c r="BN11" s="144">
        <v>58</v>
      </c>
      <c r="BO11" s="144">
        <v>52</v>
      </c>
      <c r="BP11" s="144">
        <v>52</v>
      </c>
      <c r="BQ11" s="4"/>
      <c r="BR11" s="144"/>
      <c r="BS11" s="144"/>
      <c r="BT11" s="144"/>
      <c r="BU11" s="144"/>
      <c r="BW11" s="144"/>
      <c r="BX11" s="144"/>
      <c r="BY11" s="144"/>
      <c r="BZ11" s="144"/>
      <c r="CA11" s="144"/>
      <c r="CB11" s="144"/>
      <c r="CC11" s="144"/>
      <c r="CD11" s="144"/>
      <c r="CE11" s="144"/>
      <c r="CF11" s="144">
        <f t="shared" si="47"/>
        <v>654</v>
      </c>
      <c r="CG11" s="144">
        <f t="shared" si="48"/>
        <v>58</v>
      </c>
      <c r="CH11" s="144">
        <f t="shared" si="7"/>
        <v>52</v>
      </c>
      <c r="CI11" s="144">
        <f t="shared" si="8"/>
        <v>52</v>
      </c>
      <c r="CJ11" s="29"/>
      <c r="CK11" s="1">
        <v>15</v>
      </c>
      <c r="CL11" s="3" t="s">
        <v>69</v>
      </c>
      <c r="CM11" s="1">
        <v>0</v>
      </c>
      <c r="CN11" s="195" t="s">
        <v>69</v>
      </c>
      <c r="CO11" s="1">
        <v>8</v>
      </c>
      <c r="CP11" s="3" t="s">
        <v>69</v>
      </c>
      <c r="CQ11" s="29"/>
      <c r="CR11" s="29"/>
      <c r="CT11" s="4" t="s">
        <v>247</v>
      </c>
      <c r="CU11" s="4" t="s">
        <v>119</v>
      </c>
      <c r="CV11" s="4" t="s">
        <v>59</v>
      </c>
      <c r="CW11" s="1" t="s">
        <v>247</v>
      </c>
      <c r="CX11" s="1" t="s">
        <v>247</v>
      </c>
      <c r="CY11" s="1" t="s">
        <v>247</v>
      </c>
      <c r="CZ11" s="1" t="s">
        <v>112</v>
      </c>
      <c r="DB11" s="26">
        <f t="shared" si="9"/>
        <v>12.65139116202946</v>
      </c>
      <c r="DC11" s="26">
        <f t="shared" si="10"/>
        <v>7.896890343698855E-2</v>
      </c>
      <c r="DD11" s="26">
        <f t="shared" si="11"/>
        <v>44.166121112929623</v>
      </c>
      <c r="DE11" s="26">
        <f t="shared" si="12"/>
        <v>204.40630114566284</v>
      </c>
      <c r="DF11" s="25">
        <f t="shared" si="13"/>
        <v>0.21607025255770473</v>
      </c>
      <c r="DG11" s="25">
        <f t="shared" si="14"/>
        <v>4.4118029741637289E-2</v>
      </c>
      <c r="DH11" s="25">
        <f t="shared" si="15"/>
        <v>6.0684309875112349E-2</v>
      </c>
      <c r="DI11" s="25">
        <f t="shared" si="16"/>
        <v>1.4963395962346093E-2</v>
      </c>
      <c r="DJ11" s="24">
        <f t="shared" si="17"/>
        <v>400.65573770491807</v>
      </c>
      <c r="DK11" s="27">
        <f t="shared" si="18"/>
        <v>3.5511456628477904</v>
      </c>
      <c r="DL11" s="26">
        <f t="shared" si="19"/>
        <v>0.28069210866752908</v>
      </c>
      <c r="DM11" s="26">
        <f t="shared" si="20"/>
        <v>57.560663670929827</v>
      </c>
      <c r="DN11" s="26">
        <f t="shared" si="21"/>
        <v>2.2266775777414076</v>
      </c>
      <c r="DO11" s="26">
        <f t="shared" si="22"/>
        <v>0.17389525368248773</v>
      </c>
      <c r="DP11" s="26">
        <f t="shared" si="23"/>
        <v>0.26759410801963995</v>
      </c>
      <c r="DQ11" s="26">
        <f t="shared" si="24"/>
        <v>2.3731587561374796E-2</v>
      </c>
      <c r="DR11" s="26">
        <f t="shared" si="25"/>
        <v>8.5245901639344268</v>
      </c>
      <c r="DS11" s="26">
        <f>CI11/CH11</f>
        <v>1</v>
      </c>
      <c r="DT11" s="115"/>
      <c r="DU11" s="144">
        <v>2282</v>
      </c>
      <c r="DV11" s="144">
        <v>2453.8000000000002</v>
      </c>
      <c r="DW11" s="26">
        <f t="shared" si="27"/>
        <v>13.54951796669588</v>
      </c>
      <c r="DX11" s="26">
        <f t="shared" si="28"/>
        <v>8.4574934268185797E-2</v>
      </c>
      <c r="DY11" s="26">
        <f t="shared" si="29"/>
        <v>47.301489921121821</v>
      </c>
      <c r="DZ11" s="26">
        <f t="shared" si="30"/>
        <v>218.91717791411043</v>
      </c>
      <c r="EA11" s="25">
        <f t="shared" si="31"/>
        <v>0.21607025255770473</v>
      </c>
      <c r="EB11" s="25">
        <f t="shared" si="32"/>
        <v>4.4118029741637289E-2</v>
      </c>
      <c r="EC11" s="25">
        <f t="shared" si="33"/>
        <v>6.0684309875112349E-2</v>
      </c>
      <c r="ED11" s="25">
        <f t="shared" si="34"/>
        <v>1.4963395962346093E-2</v>
      </c>
      <c r="EE11" s="27">
        <f t="shared" si="35"/>
        <v>374.09836065573774</v>
      </c>
      <c r="EF11" s="26">
        <f t="shared" si="36"/>
        <v>3.803242769500438</v>
      </c>
      <c r="EG11" s="26">
        <f t="shared" si="37"/>
        <v>0.28069210866752908</v>
      </c>
      <c r="EH11" s="26">
        <f t="shared" si="38"/>
        <v>57.560663670929827</v>
      </c>
      <c r="EI11" s="26">
        <f t="shared" si="39"/>
        <v>2.3847502191060475</v>
      </c>
      <c r="EJ11" s="26">
        <f t="shared" si="40"/>
        <v>0.18624014022787028</v>
      </c>
      <c r="EK11" s="26">
        <f t="shared" si="41"/>
        <v>0.28659070990359337</v>
      </c>
      <c r="EL11" s="26">
        <f t="shared" si="42"/>
        <v>2.5416301489921123E-2</v>
      </c>
      <c r="EM11" s="26">
        <f t="shared" si="43"/>
        <v>8.5245901639344268</v>
      </c>
      <c r="EN11" s="26">
        <f t="shared" si="44"/>
        <v>1</v>
      </c>
    </row>
    <row r="12" spans="1:146" s="1" customFormat="1" ht="109.5" customHeight="1">
      <c r="B12" s="117" t="s">
        <v>277</v>
      </c>
      <c r="C12" s="107" t="s">
        <v>205</v>
      </c>
      <c r="D12" s="108" t="s">
        <v>206</v>
      </c>
      <c r="E12" s="4" t="s">
        <v>64</v>
      </c>
      <c r="F12" s="1">
        <v>3</v>
      </c>
      <c r="G12" s="1">
        <v>1</v>
      </c>
      <c r="H12" s="29"/>
      <c r="I12" s="144">
        <v>9333</v>
      </c>
      <c r="J12" s="144">
        <v>7861</v>
      </c>
      <c r="K12" s="144">
        <v>584</v>
      </c>
      <c r="L12" s="3" t="s">
        <v>53</v>
      </c>
      <c r="M12" s="1">
        <v>45</v>
      </c>
      <c r="N12" s="29"/>
      <c r="O12" s="196">
        <v>14.07</v>
      </c>
      <c r="P12" s="196">
        <v>29.43</v>
      </c>
      <c r="Q12" s="196">
        <f t="shared" si="46"/>
        <v>43.5</v>
      </c>
      <c r="R12" s="196">
        <v>2.6</v>
      </c>
      <c r="S12" s="196">
        <f t="shared" si="2"/>
        <v>46.1</v>
      </c>
      <c r="T12" s="29"/>
      <c r="U12" s="144">
        <v>158027</v>
      </c>
      <c r="V12" s="144">
        <v>6757</v>
      </c>
      <c r="W12" s="144">
        <v>2396</v>
      </c>
      <c r="X12" s="144">
        <v>574</v>
      </c>
      <c r="Y12" s="144">
        <v>11547</v>
      </c>
      <c r="Z12" s="149">
        <f t="shared" si="45"/>
        <v>179301</v>
      </c>
      <c r="AA12" s="144">
        <v>813</v>
      </c>
      <c r="AB12" s="144">
        <v>1250</v>
      </c>
      <c r="AC12" s="155"/>
      <c r="AD12" s="144">
        <v>37375</v>
      </c>
      <c r="AE12" s="144">
        <v>7906</v>
      </c>
      <c r="AF12" s="144">
        <v>344</v>
      </c>
      <c r="AG12" s="144">
        <v>82359</v>
      </c>
      <c r="AH12" s="144">
        <v>25540</v>
      </c>
      <c r="AI12" s="144">
        <v>617757</v>
      </c>
      <c r="AJ12" s="144">
        <v>915</v>
      </c>
      <c r="AK12" s="144">
        <v>968</v>
      </c>
      <c r="AL12" s="155"/>
      <c r="AM12" s="144">
        <v>40655</v>
      </c>
      <c r="AN12" s="144">
        <v>123046</v>
      </c>
      <c r="AO12" s="144">
        <v>15379</v>
      </c>
      <c r="AP12" s="144">
        <v>4496</v>
      </c>
      <c r="AQ12" s="144">
        <v>25676</v>
      </c>
      <c r="AR12" s="144">
        <v>26283</v>
      </c>
      <c r="AS12" s="195" t="s">
        <v>55</v>
      </c>
      <c r="AT12" s="155"/>
      <c r="AU12" s="144">
        <v>2624600</v>
      </c>
      <c r="AV12" s="144">
        <v>419600</v>
      </c>
      <c r="AW12" s="144">
        <v>47102</v>
      </c>
      <c r="AX12" s="144">
        <v>132413</v>
      </c>
      <c r="AY12" s="144">
        <v>23133</v>
      </c>
      <c r="AZ12" s="144">
        <f t="shared" si="0"/>
        <v>622248</v>
      </c>
      <c r="BA12" s="144">
        <v>117773</v>
      </c>
      <c r="BB12" s="144">
        <v>45212</v>
      </c>
      <c r="BC12" s="144">
        <f t="shared" si="3"/>
        <v>162985</v>
      </c>
      <c r="BD12" s="144">
        <f t="shared" si="1"/>
        <v>785233</v>
      </c>
      <c r="BE12" s="144">
        <v>144012</v>
      </c>
      <c r="BF12" s="144">
        <f>SUM(AU12+BD12+BE12)</f>
        <v>3553845</v>
      </c>
      <c r="BG12" s="155"/>
      <c r="BH12" s="144">
        <v>53074735</v>
      </c>
      <c r="BI12" s="144">
        <v>36821665</v>
      </c>
      <c r="BJ12" s="144">
        <f>SUM(BH12+BI12)</f>
        <v>89896400</v>
      </c>
      <c r="BK12" s="29"/>
      <c r="BL12" s="1" t="s">
        <v>207</v>
      </c>
      <c r="BM12" s="144">
        <v>1190</v>
      </c>
      <c r="BN12" s="144">
        <v>157</v>
      </c>
      <c r="BO12" s="144">
        <v>68.25</v>
      </c>
      <c r="BP12" s="144">
        <v>62</v>
      </c>
      <c r="BQ12" s="4" t="s">
        <v>208</v>
      </c>
      <c r="BR12" s="144">
        <v>1700</v>
      </c>
      <c r="BS12" s="144">
        <v>155</v>
      </c>
      <c r="BT12" s="144">
        <v>68.25</v>
      </c>
      <c r="BU12" s="144">
        <v>67</v>
      </c>
      <c r="BV12" s="1" t="s">
        <v>209</v>
      </c>
      <c r="BW12" s="144">
        <v>1720</v>
      </c>
      <c r="BX12" s="144">
        <v>326</v>
      </c>
      <c r="BY12" s="144">
        <v>68.25</v>
      </c>
      <c r="BZ12" s="144">
        <v>67</v>
      </c>
      <c r="CA12" s="144"/>
      <c r="CB12" s="144"/>
      <c r="CC12" s="144"/>
      <c r="CD12" s="144"/>
      <c r="CE12" s="144"/>
      <c r="CF12" s="144">
        <f t="shared" si="47"/>
        <v>4610</v>
      </c>
      <c r="CG12" s="144">
        <f t="shared" si="48"/>
        <v>638</v>
      </c>
      <c r="CH12" s="144">
        <f t="shared" si="7"/>
        <v>204.75</v>
      </c>
      <c r="CI12" s="144">
        <f t="shared" si="8"/>
        <v>196</v>
      </c>
      <c r="CJ12" s="29"/>
      <c r="CK12" s="1">
        <v>127</v>
      </c>
      <c r="CL12" s="3" t="s">
        <v>53</v>
      </c>
      <c r="CM12" s="1">
        <v>20</v>
      </c>
      <c r="CN12" s="144">
        <v>2359</v>
      </c>
      <c r="CO12" s="1">
        <v>0</v>
      </c>
      <c r="CP12" s="3" t="s">
        <v>53</v>
      </c>
      <c r="CQ12" s="29"/>
      <c r="CR12" s="29"/>
      <c r="CS12" s="4" t="s">
        <v>523</v>
      </c>
      <c r="CT12" s="4" t="s">
        <v>518</v>
      </c>
      <c r="CU12" s="4" t="s">
        <v>119</v>
      </c>
      <c r="CV12" s="4" t="s">
        <v>210</v>
      </c>
      <c r="CW12" s="1" t="s">
        <v>247</v>
      </c>
      <c r="CX12" s="1" t="s">
        <v>247</v>
      </c>
      <c r="CY12" s="1" t="s">
        <v>247</v>
      </c>
      <c r="CZ12" s="1" t="s">
        <v>524</v>
      </c>
      <c r="DB12" s="26">
        <f t="shared" si="9"/>
        <v>19.211507553841209</v>
      </c>
      <c r="DC12" s="26">
        <f t="shared" si="10"/>
        <v>8.711025393764063E-2</v>
      </c>
      <c r="DD12" s="26">
        <f>BD12/I12</f>
        <v>84.135111968284576</v>
      </c>
      <c r="DE12" s="26">
        <f>BF12/I12</f>
        <v>380.78270652523304</v>
      </c>
      <c r="DF12" s="25">
        <f t="shared" si="13"/>
        <v>0.22095308039602177</v>
      </c>
      <c r="DG12" s="25">
        <f t="shared" si="14"/>
        <v>3.7259081361173604E-2</v>
      </c>
      <c r="DH12" s="25">
        <f t="shared" si="15"/>
        <v>4.5861594976708324E-2</v>
      </c>
      <c r="DI12" s="25">
        <f t="shared" si="16"/>
        <v>3.9532673165999975E-2</v>
      </c>
      <c r="DJ12" s="24">
        <f t="shared" si="17"/>
        <v>202.45119305856832</v>
      </c>
      <c r="DK12" s="27">
        <f t="shared" si="18"/>
        <v>8.8244937319189969</v>
      </c>
      <c r="DL12" s="26">
        <f t="shared" si="19"/>
        <v>0.45933374604714977</v>
      </c>
      <c r="DM12" s="26">
        <f t="shared" si="20"/>
        <v>43.150657487342002</v>
      </c>
      <c r="DN12" s="26">
        <f t="shared" si="21"/>
        <v>4.0046073074038357</v>
      </c>
      <c r="DO12" s="26">
        <f>AE12/I12</f>
        <v>0.8471016822029358</v>
      </c>
      <c r="DP12" s="26">
        <f t="shared" si="23"/>
        <v>0.4939462123647273</v>
      </c>
      <c r="DQ12" s="26">
        <f t="shared" si="24"/>
        <v>6.8359584270866816E-2</v>
      </c>
      <c r="DR12" s="26">
        <f t="shared" si="25"/>
        <v>4.4414316702819958</v>
      </c>
      <c r="DS12" s="26">
        <f t="shared" si="26"/>
        <v>0.95726495726495731</v>
      </c>
      <c r="DT12" s="115"/>
      <c r="DU12" s="144">
        <v>8326</v>
      </c>
      <c r="DV12" s="144">
        <v>9217</v>
      </c>
      <c r="DW12" s="26">
        <f t="shared" si="27"/>
        <v>21.535070862358875</v>
      </c>
      <c r="DX12" s="26">
        <f t="shared" si="28"/>
        <v>9.7645928417006964E-2</v>
      </c>
      <c r="DY12" s="26">
        <f t="shared" si="29"/>
        <v>94.310953639202495</v>
      </c>
      <c r="DZ12" s="26">
        <f t="shared" si="30"/>
        <v>426.83701657458562</v>
      </c>
      <c r="EA12" s="25">
        <f t="shared" si="31"/>
        <v>0.22095308039602177</v>
      </c>
      <c r="EB12" s="25">
        <f t="shared" si="32"/>
        <v>3.7259081361173604E-2</v>
      </c>
      <c r="EC12" s="25">
        <f t="shared" si="33"/>
        <v>4.5861594976708324E-2</v>
      </c>
      <c r="ED12" s="25">
        <f t="shared" si="34"/>
        <v>3.9532673165999975E-2</v>
      </c>
      <c r="EE12" s="27">
        <f t="shared" si="35"/>
        <v>180.60737527114966</v>
      </c>
      <c r="EF12" s="26">
        <f t="shared" si="36"/>
        <v>9.891784770598127</v>
      </c>
      <c r="EG12" s="26">
        <f t="shared" si="37"/>
        <v>0.45933374604714977</v>
      </c>
      <c r="EH12" s="26">
        <f t="shared" si="38"/>
        <v>43.150657487342002</v>
      </c>
      <c r="EI12" s="26">
        <f t="shared" si="39"/>
        <v>4.4889502762430942</v>
      </c>
      <c r="EJ12" s="26">
        <f t="shared" si="40"/>
        <v>0.94955560893586355</v>
      </c>
      <c r="EK12" s="26">
        <f t="shared" si="41"/>
        <v>0.55368724477540232</v>
      </c>
      <c r="EL12" s="26">
        <f t="shared" si="42"/>
        <v>7.6627432140283447E-2</v>
      </c>
      <c r="EM12" s="26">
        <f t="shared" si="43"/>
        <v>4.4414316702819958</v>
      </c>
      <c r="EN12" s="26">
        <f t="shared" si="44"/>
        <v>0.95726495726495731</v>
      </c>
    </row>
    <row r="13" spans="1:146" s="1" customFormat="1" ht="56.25" customHeight="1">
      <c r="B13" s="112" t="s">
        <v>119</v>
      </c>
      <c r="C13" s="107" t="s">
        <v>138</v>
      </c>
      <c r="D13" s="108" t="s">
        <v>139</v>
      </c>
      <c r="E13" s="1" t="s">
        <v>68</v>
      </c>
      <c r="F13" s="1">
        <v>1</v>
      </c>
      <c r="G13" s="1">
        <v>0</v>
      </c>
      <c r="H13" s="29"/>
      <c r="I13" s="144">
        <v>5776</v>
      </c>
      <c r="J13" s="144">
        <v>5776</v>
      </c>
      <c r="K13" s="144">
        <v>383</v>
      </c>
      <c r="L13" s="3" t="s">
        <v>53</v>
      </c>
      <c r="M13" s="1">
        <v>15</v>
      </c>
      <c r="N13" s="29"/>
      <c r="O13" s="196">
        <v>10.45</v>
      </c>
      <c r="P13" s="196">
        <v>17.600000000000001</v>
      </c>
      <c r="Q13" s="196">
        <f t="shared" si="46"/>
        <v>28.05</v>
      </c>
      <c r="R13" s="196">
        <v>0</v>
      </c>
      <c r="S13" s="196">
        <f t="shared" si="2"/>
        <v>28.05</v>
      </c>
      <c r="T13" s="29"/>
      <c r="U13" s="144">
        <v>92162</v>
      </c>
      <c r="V13" s="144">
        <v>14611</v>
      </c>
      <c r="W13" s="144">
        <v>3374</v>
      </c>
      <c r="X13" s="144">
        <v>745</v>
      </c>
      <c r="Y13" s="195" t="s">
        <v>55</v>
      </c>
      <c r="Z13" s="149">
        <f t="shared" si="45"/>
        <v>110892</v>
      </c>
      <c r="AA13" s="144">
        <v>622</v>
      </c>
      <c r="AB13" s="144">
        <v>1226</v>
      </c>
      <c r="AC13" s="155"/>
      <c r="AD13" s="144">
        <v>16610</v>
      </c>
      <c r="AE13" s="144">
        <v>5162</v>
      </c>
      <c r="AF13" s="144">
        <v>178.5</v>
      </c>
      <c r="AG13" s="144">
        <v>86386</v>
      </c>
      <c r="AH13" s="195" t="s">
        <v>55</v>
      </c>
      <c r="AI13" s="144">
        <v>402675</v>
      </c>
      <c r="AJ13" s="144">
        <v>1630</v>
      </c>
      <c r="AK13" s="144">
        <v>611</v>
      </c>
      <c r="AL13" s="155"/>
      <c r="AM13" s="144">
        <v>56857</v>
      </c>
      <c r="AN13" s="144">
        <v>167579</v>
      </c>
      <c r="AO13" s="144">
        <v>17731</v>
      </c>
      <c r="AP13" s="144">
        <v>7327</v>
      </c>
      <c r="AQ13" s="144">
        <v>16952</v>
      </c>
      <c r="AR13" s="144">
        <v>19655</v>
      </c>
      <c r="AS13" s="144"/>
      <c r="AT13" s="155"/>
      <c r="AU13" s="144">
        <v>1817759</v>
      </c>
      <c r="AV13" s="144">
        <v>70178</v>
      </c>
      <c r="AW13" s="144">
        <v>29502</v>
      </c>
      <c r="AX13" s="144">
        <v>65938</v>
      </c>
      <c r="AY13" s="144"/>
      <c r="AZ13" s="144">
        <f t="shared" si="0"/>
        <v>165618</v>
      </c>
      <c r="BA13" s="144">
        <v>59396</v>
      </c>
      <c r="BB13" s="144">
        <v>6967</v>
      </c>
      <c r="BC13" s="144">
        <f t="shared" si="3"/>
        <v>66363</v>
      </c>
      <c r="BD13" s="144">
        <f t="shared" si="1"/>
        <v>231981</v>
      </c>
      <c r="BE13" s="144">
        <v>77785</v>
      </c>
      <c r="BF13" s="144">
        <f t="shared" si="4"/>
        <v>2127525</v>
      </c>
      <c r="BG13" s="155"/>
      <c r="BH13" s="144">
        <v>34820094</v>
      </c>
      <c r="BI13" s="144">
        <v>1443155</v>
      </c>
      <c r="BJ13" s="144">
        <f t="shared" si="5"/>
        <v>36263249</v>
      </c>
      <c r="BK13" s="29"/>
      <c r="BL13" s="1" t="s">
        <v>140</v>
      </c>
      <c r="BM13" s="144">
        <v>2439</v>
      </c>
      <c r="BN13" s="144">
        <v>367</v>
      </c>
      <c r="BO13" s="144">
        <v>66</v>
      </c>
      <c r="BP13" s="144">
        <v>66</v>
      </c>
      <c r="BQ13" s="4"/>
      <c r="BR13" s="144"/>
      <c r="BS13" s="144"/>
      <c r="BT13" s="144"/>
      <c r="BU13" s="144"/>
      <c r="BW13" s="144"/>
      <c r="BX13" s="144"/>
      <c r="BY13" s="144"/>
      <c r="BZ13" s="144"/>
      <c r="CA13" s="144"/>
      <c r="CB13" s="144"/>
      <c r="CC13" s="144"/>
      <c r="CD13" s="144"/>
      <c r="CE13" s="144"/>
      <c r="CF13" s="144">
        <f t="shared" si="47"/>
        <v>2439</v>
      </c>
      <c r="CG13" s="144">
        <f t="shared" si="48"/>
        <v>367</v>
      </c>
      <c r="CH13" s="144">
        <f t="shared" si="7"/>
        <v>66</v>
      </c>
      <c r="CI13" s="144">
        <f t="shared" si="8"/>
        <v>66</v>
      </c>
      <c r="CJ13" s="29"/>
      <c r="CK13" s="1">
        <v>80</v>
      </c>
      <c r="CL13" s="3" t="s">
        <v>53</v>
      </c>
      <c r="CN13" s="144"/>
      <c r="CP13" s="3" t="s">
        <v>53</v>
      </c>
      <c r="CQ13" s="29"/>
      <c r="CR13" s="29"/>
      <c r="CS13" s="4" t="s">
        <v>525</v>
      </c>
      <c r="CT13" s="4" t="s">
        <v>526</v>
      </c>
      <c r="CU13" s="4" t="s">
        <v>142</v>
      </c>
      <c r="CV13" s="4" t="s">
        <v>527</v>
      </c>
      <c r="CW13" s="1" t="s">
        <v>528</v>
      </c>
      <c r="CX13" s="1" t="s">
        <v>528</v>
      </c>
      <c r="CY13" s="1" t="s">
        <v>528</v>
      </c>
      <c r="CZ13" s="1" t="s">
        <v>529</v>
      </c>
      <c r="DB13" s="26">
        <f t="shared" si="9"/>
        <v>19.198753462603879</v>
      </c>
      <c r="DC13" s="26">
        <f t="shared" si="10"/>
        <v>0.10768698060941828</v>
      </c>
      <c r="DD13" s="26">
        <f t="shared" si="11"/>
        <v>40.162915512465375</v>
      </c>
      <c r="DE13" s="26">
        <f t="shared" si="12"/>
        <v>368.3388157894737</v>
      </c>
      <c r="DF13" s="25">
        <f t="shared" si="13"/>
        <v>0.10903796665139071</v>
      </c>
      <c r="DG13" s="25">
        <f t="shared" si="14"/>
        <v>3.0992820295883714E-2</v>
      </c>
      <c r="DH13" s="25">
        <f t="shared" si="15"/>
        <v>3.1192582930870377E-2</v>
      </c>
      <c r="DI13" s="25">
        <f t="shared" si="16"/>
        <v>5.8668901950842851E-2</v>
      </c>
      <c r="DJ13" s="24">
        <f t="shared" si="17"/>
        <v>205.91800356506238</v>
      </c>
      <c r="DK13" s="27">
        <f t="shared" si="18"/>
        <v>14.956024930747922</v>
      </c>
      <c r="DL13" s="26">
        <f t="shared" si="19"/>
        <v>0.7790102081304332</v>
      </c>
      <c r="DM13" s="26">
        <f t="shared" si="20"/>
        <v>24.628122612460352</v>
      </c>
      <c r="DN13" s="26">
        <f t="shared" si="21"/>
        <v>2.8756925207756234</v>
      </c>
      <c r="DO13" s="26">
        <f t="shared" si="22"/>
        <v>0.89369806094182824</v>
      </c>
      <c r="DP13" s="26">
        <f t="shared" si="23"/>
        <v>0.42226454293628807</v>
      </c>
      <c r="DQ13" s="26">
        <f t="shared" si="24"/>
        <v>6.3538781163434907E-2</v>
      </c>
      <c r="DR13" s="26">
        <f t="shared" si="25"/>
        <v>2.3529411764705883</v>
      </c>
      <c r="DS13" s="26">
        <f t="shared" si="26"/>
        <v>1</v>
      </c>
      <c r="DT13" s="115"/>
      <c r="DU13" s="144">
        <v>6340.7</v>
      </c>
      <c r="DV13" s="144">
        <v>6941</v>
      </c>
      <c r="DW13" s="26">
        <f t="shared" si="27"/>
        <v>17.488920781617171</v>
      </c>
      <c r="DX13" s="26">
        <f t="shared" si="28"/>
        <v>9.8096424684971692E-2</v>
      </c>
      <c r="DY13" s="26">
        <f t="shared" si="29"/>
        <v>36.586023625151796</v>
      </c>
      <c r="DZ13" s="26">
        <f t="shared" si="30"/>
        <v>335.53472014130932</v>
      </c>
      <c r="EA13" s="25">
        <f t="shared" si="31"/>
        <v>0.10903796665139071</v>
      </c>
      <c r="EB13" s="25">
        <f t="shared" si="32"/>
        <v>3.0992820295883714E-2</v>
      </c>
      <c r="EC13" s="25">
        <f t="shared" si="33"/>
        <v>3.1192582930870377E-2</v>
      </c>
      <c r="ED13" s="25">
        <f t="shared" si="34"/>
        <v>5.8668901950842851E-2</v>
      </c>
      <c r="EE13" s="27">
        <f t="shared" si="35"/>
        <v>226.04991087344027</v>
      </c>
      <c r="EF13" s="26">
        <f t="shared" si="36"/>
        <v>13.624047818064252</v>
      </c>
      <c r="EG13" s="26">
        <f t="shared" si="37"/>
        <v>0.7790102081304332</v>
      </c>
      <c r="EH13" s="26">
        <f t="shared" si="38"/>
        <v>24.628122612460352</v>
      </c>
      <c r="EI13" s="26">
        <f t="shared" si="39"/>
        <v>2.619584588452379</v>
      </c>
      <c r="EJ13" s="26">
        <f t="shared" si="40"/>
        <v>0.81410569810904165</v>
      </c>
      <c r="EK13" s="26">
        <f t="shared" si="41"/>
        <v>0.38465784534830538</v>
      </c>
      <c r="EL13" s="26">
        <f t="shared" si="42"/>
        <v>5.7880044790007412E-2</v>
      </c>
      <c r="EM13" s="26">
        <f t="shared" si="43"/>
        <v>2.3529411764705883</v>
      </c>
      <c r="EN13" s="26">
        <f t="shared" si="44"/>
        <v>1</v>
      </c>
    </row>
    <row r="14" spans="1:146" s="1" customFormat="1" ht="32.25" customHeight="1">
      <c r="A14" s="1">
        <v>2004</v>
      </c>
      <c r="B14" s="112" t="s">
        <v>278</v>
      </c>
      <c r="C14" s="107" t="s">
        <v>62</v>
      </c>
      <c r="D14" s="108" t="s">
        <v>63</v>
      </c>
      <c r="E14" s="1" t="s">
        <v>64</v>
      </c>
      <c r="F14" s="1">
        <v>3</v>
      </c>
      <c r="G14" s="1">
        <v>1</v>
      </c>
      <c r="H14" s="29"/>
      <c r="I14" s="144">
        <v>6576</v>
      </c>
      <c r="J14" s="195" t="s">
        <v>55</v>
      </c>
      <c r="K14" s="144">
        <v>500.8</v>
      </c>
      <c r="L14" s="3" t="s">
        <v>53</v>
      </c>
      <c r="M14" s="1">
        <v>25</v>
      </c>
      <c r="N14" s="29"/>
      <c r="O14" s="196">
        <v>8.3000000000000007</v>
      </c>
      <c r="P14" s="196">
        <v>21.1</v>
      </c>
      <c r="Q14" s="196">
        <f t="shared" si="46"/>
        <v>29.400000000000002</v>
      </c>
      <c r="R14" s="196">
        <v>2</v>
      </c>
      <c r="S14" s="196">
        <f t="shared" si="2"/>
        <v>31.400000000000002</v>
      </c>
      <c r="T14" s="29"/>
      <c r="U14" s="144">
        <v>237802</v>
      </c>
      <c r="V14" s="144">
        <v>8330</v>
      </c>
      <c r="W14" s="144">
        <v>3241</v>
      </c>
      <c r="X14" s="144">
        <v>830</v>
      </c>
      <c r="Y14" s="195" t="s">
        <v>55</v>
      </c>
      <c r="Z14" s="149">
        <f t="shared" si="45"/>
        <v>250203</v>
      </c>
      <c r="AA14" s="144">
        <v>875</v>
      </c>
      <c r="AB14" s="144">
        <v>13690</v>
      </c>
      <c r="AC14" s="155"/>
      <c r="AD14" s="144">
        <v>32042</v>
      </c>
      <c r="AE14" s="144">
        <v>3610</v>
      </c>
      <c r="AF14" s="144">
        <v>174</v>
      </c>
      <c r="AG14" s="144">
        <v>169640</v>
      </c>
      <c r="AH14" s="195" t="s">
        <v>55</v>
      </c>
      <c r="AI14" s="144">
        <v>408000</v>
      </c>
      <c r="AJ14" s="144">
        <v>9264</v>
      </c>
      <c r="AK14" s="144">
        <v>1009</v>
      </c>
      <c r="AL14" s="155"/>
      <c r="AM14" s="144">
        <v>52918</v>
      </c>
      <c r="AN14" s="144">
        <v>146138</v>
      </c>
      <c r="AO14" s="144">
        <v>47753</v>
      </c>
      <c r="AP14" s="144">
        <v>11696</v>
      </c>
      <c r="AQ14" s="195" t="s">
        <v>55</v>
      </c>
      <c r="AR14" s="195" t="s">
        <v>55</v>
      </c>
      <c r="AS14" s="144">
        <v>6129</v>
      </c>
      <c r="AT14" s="155"/>
      <c r="AU14" s="144">
        <v>1661284</v>
      </c>
      <c r="AV14" s="144">
        <v>390481</v>
      </c>
      <c r="AW14" s="195" t="s">
        <v>55</v>
      </c>
      <c r="AX14" s="144">
        <v>122644</v>
      </c>
      <c r="AY14" s="144"/>
      <c r="AZ14" s="144">
        <f t="shared" si="0"/>
        <v>513125</v>
      </c>
      <c r="BA14" s="144">
        <v>72298</v>
      </c>
      <c r="BB14" s="144">
        <v>342932</v>
      </c>
      <c r="BC14" s="144">
        <f t="shared" si="3"/>
        <v>415230</v>
      </c>
      <c r="BD14" s="144">
        <f t="shared" si="1"/>
        <v>928355</v>
      </c>
      <c r="BE14" s="144">
        <v>110546</v>
      </c>
      <c r="BF14" s="144">
        <f t="shared" si="4"/>
        <v>2700185</v>
      </c>
      <c r="BG14" s="155"/>
      <c r="BH14" s="144">
        <v>65559294</v>
      </c>
      <c r="BI14" s="144"/>
      <c r="BJ14" s="144">
        <f t="shared" si="5"/>
        <v>65559294</v>
      </c>
      <c r="BK14" s="29"/>
      <c r="BL14" s="1" t="s">
        <v>217</v>
      </c>
      <c r="BM14" s="144">
        <v>6812</v>
      </c>
      <c r="BN14" s="144">
        <v>677</v>
      </c>
      <c r="BO14" s="144">
        <v>75</v>
      </c>
      <c r="BP14" s="144">
        <v>75</v>
      </c>
      <c r="BQ14" s="4" t="s">
        <v>218</v>
      </c>
      <c r="BR14" s="144">
        <v>305</v>
      </c>
      <c r="BS14" s="144">
        <v>87</v>
      </c>
      <c r="BT14" s="144">
        <v>64</v>
      </c>
      <c r="BU14" s="144">
        <v>64</v>
      </c>
      <c r="BV14" s="1" t="s">
        <v>219</v>
      </c>
      <c r="BW14" s="144">
        <v>161</v>
      </c>
      <c r="BX14" s="144">
        <v>20</v>
      </c>
      <c r="BY14" s="144">
        <v>25</v>
      </c>
      <c r="BZ14" s="144">
        <v>25</v>
      </c>
      <c r="CA14" s="144"/>
      <c r="CB14" s="144"/>
      <c r="CC14" s="144"/>
      <c r="CD14" s="144"/>
      <c r="CE14" s="144"/>
      <c r="CF14" s="144">
        <f t="shared" si="47"/>
        <v>7278</v>
      </c>
      <c r="CG14" s="144">
        <f t="shared" si="48"/>
        <v>784</v>
      </c>
      <c r="CH14" s="144">
        <f t="shared" si="7"/>
        <v>164</v>
      </c>
      <c r="CI14" s="144">
        <f t="shared" si="8"/>
        <v>164</v>
      </c>
      <c r="CJ14" s="29"/>
      <c r="CK14" s="1">
        <v>129</v>
      </c>
      <c r="CL14" s="3" t="s">
        <v>53</v>
      </c>
      <c r="CN14" s="144"/>
      <c r="CO14" s="1">
        <v>62</v>
      </c>
      <c r="CP14" s="3" t="s">
        <v>69</v>
      </c>
      <c r="CQ14" s="29"/>
      <c r="CR14" s="29"/>
      <c r="CT14" s="4" t="s">
        <v>247</v>
      </c>
      <c r="CU14" s="4" t="s">
        <v>530</v>
      </c>
      <c r="CV14" s="4" t="s">
        <v>531</v>
      </c>
      <c r="CW14" s="1" t="s">
        <v>247</v>
      </c>
      <c r="CX14" s="1" t="s">
        <v>247</v>
      </c>
      <c r="CY14" s="1" t="s">
        <v>247</v>
      </c>
      <c r="CZ14" s="1" t="s">
        <v>532</v>
      </c>
      <c r="DB14" s="26">
        <f t="shared" si="9"/>
        <v>38.047901459854018</v>
      </c>
      <c r="DC14" s="26">
        <f t="shared" si="10"/>
        <v>0.1330596107055961</v>
      </c>
      <c r="DD14" s="26">
        <f t="shared" si="11"/>
        <v>141.17320559610707</v>
      </c>
      <c r="DE14" s="26">
        <f t="shared" si="12"/>
        <v>410.61207420924575</v>
      </c>
      <c r="DF14" s="25">
        <f t="shared" si="13"/>
        <v>0.34381162772180424</v>
      </c>
      <c r="DG14" s="25">
        <f t="shared" si="14"/>
        <v>4.5420591552060324E-2</v>
      </c>
      <c r="DH14" s="25">
        <f t="shared" si="15"/>
        <v>0.15377835222401429</v>
      </c>
      <c r="DI14" s="25">
        <f t="shared" si="16"/>
        <v>4.1186913940836518E-2</v>
      </c>
      <c r="DJ14" s="24">
        <f t="shared" si="17"/>
        <v>209.42675159235668</v>
      </c>
      <c r="DK14" s="27">
        <f t="shared" si="18"/>
        <v>25.796836982968369</v>
      </c>
      <c r="DL14" s="26">
        <f t="shared" si="19"/>
        <v>0.67800945632146692</v>
      </c>
      <c r="DM14" s="26">
        <f t="shared" si="20"/>
        <v>15.917148078283423</v>
      </c>
      <c r="DN14" s="26">
        <f t="shared" si="21"/>
        <v>4.872566909975669</v>
      </c>
      <c r="DO14" s="26">
        <f t="shared" si="22"/>
        <v>0.54896593673965932</v>
      </c>
      <c r="DP14" s="26">
        <f t="shared" si="23"/>
        <v>1.1067518248175183</v>
      </c>
      <c r="DQ14" s="26">
        <f t="shared" si="24"/>
        <v>0.11922141119221411</v>
      </c>
      <c r="DR14" s="26">
        <f t="shared" si="25"/>
        <v>5.2229299363057322</v>
      </c>
      <c r="DS14" s="26">
        <f t="shared" si="26"/>
        <v>1</v>
      </c>
      <c r="DT14" s="115"/>
      <c r="DU14" s="144">
        <v>6142.5</v>
      </c>
      <c r="DV14" s="195">
        <v>7011</v>
      </c>
      <c r="DW14" s="26">
        <f t="shared" si="27"/>
        <v>40.73308913308913</v>
      </c>
      <c r="DX14" s="26">
        <f t="shared" si="28"/>
        <v>0.14245014245014245</v>
      </c>
      <c r="DY14" s="26">
        <f t="shared" si="29"/>
        <v>151.13634513634514</v>
      </c>
      <c r="DZ14" s="26">
        <f t="shared" si="30"/>
        <v>439.59055759055758</v>
      </c>
      <c r="EA14" s="25">
        <f t="shared" si="31"/>
        <v>0.34381162772180424</v>
      </c>
      <c r="EB14" s="25">
        <f t="shared" si="32"/>
        <v>4.5420591552060324E-2</v>
      </c>
      <c r="EC14" s="25">
        <f t="shared" si="33"/>
        <v>0.15377835222401429</v>
      </c>
      <c r="ED14" s="25">
        <f t="shared" si="34"/>
        <v>4.1186913940836518E-2</v>
      </c>
      <c r="EE14" s="27">
        <f t="shared" si="35"/>
        <v>195.62101910828025</v>
      </c>
      <c r="EF14" s="26">
        <f t="shared" si="36"/>
        <v>27.617419617419618</v>
      </c>
      <c r="EG14" s="26">
        <f t="shared" si="37"/>
        <v>0.67800945632146692</v>
      </c>
      <c r="EH14" s="26">
        <f t="shared" si="38"/>
        <v>15.917148078283423</v>
      </c>
      <c r="EI14" s="26">
        <f t="shared" si="39"/>
        <v>5.2164428164428163</v>
      </c>
      <c r="EJ14" s="26">
        <f t="shared" si="40"/>
        <v>0.58770858770858769</v>
      </c>
      <c r="EK14" s="26">
        <f t="shared" si="41"/>
        <v>1.1848595848595849</v>
      </c>
      <c r="EL14" s="26">
        <f t="shared" si="42"/>
        <v>0.12763532763532764</v>
      </c>
      <c r="EM14" s="26">
        <f t="shared" si="43"/>
        <v>5.2229299363057322</v>
      </c>
      <c r="EN14" s="26">
        <f t="shared" si="44"/>
        <v>1</v>
      </c>
    </row>
    <row r="15" spans="1:146" s="1" customFormat="1" ht="32.25" customHeight="1">
      <c r="A15" s="1">
        <v>2004</v>
      </c>
      <c r="B15" s="117" t="s">
        <v>279</v>
      </c>
      <c r="C15" s="107" t="s">
        <v>81</v>
      </c>
      <c r="D15" s="108" t="s">
        <v>82</v>
      </c>
      <c r="E15" s="1" t="s">
        <v>68</v>
      </c>
      <c r="F15" s="1">
        <v>4</v>
      </c>
      <c r="G15" s="1">
        <v>0</v>
      </c>
      <c r="H15" s="29"/>
      <c r="I15" s="144">
        <v>1632</v>
      </c>
      <c r="J15" s="144">
        <v>2162</v>
      </c>
      <c r="K15" s="144">
        <v>131.80000000000001</v>
      </c>
      <c r="L15" s="3" t="s">
        <v>69</v>
      </c>
      <c r="N15" s="29"/>
      <c r="O15" s="196">
        <v>2</v>
      </c>
      <c r="P15" s="196">
        <v>7</v>
      </c>
      <c r="Q15" s="196">
        <f t="shared" si="46"/>
        <v>9</v>
      </c>
      <c r="R15" s="196">
        <v>1</v>
      </c>
      <c r="S15" s="196">
        <f t="shared" si="2"/>
        <v>10</v>
      </c>
      <c r="T15" s="29"/>
      <c r="U15" s="144">
        <v>32316</v>
      </c>
      <c r="V15" s="144">
        <v>2149</v>
      </c>
      <c r="W15" s="144">
        <v>27</v>
      </c>
      <c r="X15" s="144">
        <v>73</v>
      </c>
      <c r="Y15" s="144">
        <v>1591</v>
      </c>
      <c r="Z15" s="149">
        <f t="shared" si="45"/>
        <v>36156</v>
      </c>
      <c r="AA15" s="144">
        <v>297</v>
      </c>
      <c r="AB15" s="144">
        <v>853</v>
      </c>
      <c r="AC15" s="155"/>
      <c r="AD15" s="144">
        <v>2294</v>
      </c>
      <c r="AE15" s="144">
        <v>879</v>
      </c>
      <c r="AF15" s="144"/>
      <c r="AG15" s="144">
        <v>10839</v>
      </c>
      <c r="AH15" s="144">
        <v>3481</v>
      </c>
      <c r="AI15" s="144">
        <v>135802</v>
      </c>
      <c r="AJ15" s="144">
        <v>847</v>
      </c>
      <c r="AK15" s="144">
        <v>352</v>
      </c>
      <c r="AL15" s="155"/>
      <c r="AM15" s="144">
        <v>12313</v>
      </c>
      <c r="AN15" s="144">
        <v>38895</v>
      </c>
      <c r="AO15" s="144">
        <v>5380</v>
      </c>
      <c r="AP15" s="144">
        <v>3976</v>
      </c>
      <c r="AQ15" s="144">
        <v>5380</v>
      </c>
      <c r="AR15" s="144">
        <v>3971</v>
      </c>
      <c r="AS15" s="144">
        <v>54</v>
      </c>
      <c r="AT15" s="155"/>
      <c r="AU15" s="144">
        <v>465959</v>
      </c>
      <c r="AV15" s="144">
        <v>50980</v>
      </c>
      <c r="AW15" s="144"/>
      <c r="AX15" s="144">
        <v>19735</v>
      </c>
      <c r="AY15" s="144"/>
      <c r="AZ15" s="144">
        <f t="shared" si="0"/>
        <v>70715</v>
      </c>
      <c r="BA15" s="144">
        <v>21803</v>
      </c>
      <c r="BB15" s="144"/>
      <c r="BC15" s="144">
        <f t="shared" si="3"/>
        <v>21803</v>
      </c>
      <c r="BD15" s="144">
        <f t="shared" si="1"/>
        <v>92518</v>
      </c>
      <c r="BE15" s="144">
        <v>27719</v>
      </c>
      <c r="BF15" s="144">
        <f>SUM(AU15+BD15+BE15)</f>
        <v>586196</v>
      </c>
      <c r="BG15" s="155"/>
      <c r="BH15" s="144">
        <v>20903812</v>
      </c>
      <c r="BI15" s="144">
        <v>3475600</v>
      </c>
      <c r="BJ15" s="144">
        <f>SUM(BH15+BI15)</f>
        <v>24379412</v>
      </c>
      <c r="BK15" s="29"/>
      <c r="BL15" s="1" t="s">
        <v>83</v>
      </c>
      <c r="BM15" s="144">
        <v>495</v>
      </c>
      <c r="BN15" s="144">
        <v>92</v>
      </c>
      <c r="BO15" s="144">
        <v>54</v>
      </c>
      <c r="BP15" s="144">
        <v>54</v>
      </c>
      <c r="BQ15" s="4" t="s">
        <v>84</v>
      </c>
      <c r="BR15" s="144">
        <v>305</v>
      </c>
      <c r="BS15" s="144">
        <v>69</v>
      </c>
      <c r="BT15" s="144">
        <v>54</v>
      </c>
      <c r="BU15" s="144">
        <v>54</v>
      </c>
      <c r="BV15" s="1" t="s">
        <v>85</v>
      </c>
      <c r="BW15" s="144">
        <v>198</v>
      </c>
      <c r="BX15" s="144">
        <v>55</v>
      </c>
      <c r="BY15" s="144">
        <v>52</v>
      </c>
      <c r="BZ15" s="144">
        <v>52</v>
      </c>
      <c r="CA15" s="213" t="s">
        <v>86</v>
      </c>
      <c r="CB15" s="144">
        <v>308</v>
      </c>
      <c r="CC15" s="144">
        <v>19</v>
      </c>
      <c r="CD15" s="144">
        <v>5.5</v>
      </c>
      <c r="CE15" s="144">
        <v>5.5</v>
      </c>
      <c r="CF15" s="144">
        <f t="shared" si="47"/>
        <v>1306</v>
      </c>
      <c r="CG15" s="144">
        <f t="shared" si="48"/>
        <v>235</v>
      </c>
      <c r="CH15" s="144">
        <f t="shared" si="7"/>
        <v>165.5</v>
      </c>
      <c r="CI15" s="144">
        <f t="shared" si="8"/>
        <v>165.5</v>
      </c>
      <c r="CJ15" s="29"/>
      <c r="CK15" s="1">
        <v>46</v>
      </c>
      <c r="CL15" s="3" t="s">
        <v>69</v>
      </c>
      <c r="CN15" s="144"/>
      <c r="CP15" s="3"/>
      <c r="CQ15" s="29"/>
      <c r="CR15" s="29"/>
      <c r="CT15" s="4" t="s">
        <v>518</v>
      </c>
      <c r="CU15" s="4" t="s">
        <v>87</v>
      </c>
      <c r="CV15" s="4"/>
      <c r="CW15" s="4" t="s">
        <v>518</v>
      </c>
      <c r="CX15" s="4"/>
      <c r="CY15" s="4" t="s">
        <v>518</v>
      </c>
      <c r="CZ15" s="4" t="s">
        <v>88</v>
      </c>
      <c r="DB15" s="26">
        <f t="shared" si="9"/>
        <v>22.154411764705884</v>
      </c>
      <c r="DC15" s="26">
        <f t="shared" si="10"/>
        <v>0.18198529411764705</v>
      </c>
      <c r="DD15" s="26">
        <f>BD15/I15</f>
        <v>56.689950980392155</v>
      </c>
      <c r="DE15" s="26">
        <f t="shared" si="12"/>
        <v>359.18872549019608</v>
      </c>
      <c r="DF15" s="25">
        <f t="shared" si="13"/>
        <v>0.15782775726889983</v>
      </c>
      <c r="DG15" s="25">
        <f t="shared" si="14"/>
        <v>3.3666214030801986E-2</v>
      </c>
      <c r="DH15" s="25">
        <f t="shared" si="15"/>
        <v>3.71940443128237E-2</v>
      </c>
      <c r="DI15" s="25">
        <f t="shared" si="16"/>
        <v>2.4044714450044982E-2</v>
      </c>
      <c r="DJ15" s="24">
        <f t="shared" si="17"/>
        <v>163.19999999999999</v>
      </c>
      <c r="DK15" s="27">
        <f t="shared" si="18"/>
        <v>6.6415441176470589</v>
      </c>
      <c r="DL15" s="26">
        <f t="shared" si="19"/>
        <v>0.29978426817125786</v>
      </c>
      <c r="DM15" s="26">
        <f t="shared" si="20"/>
        <v>54.082110895839101</v>
      </c>
      <c r="DN15" s="26">
        <f t="shared" si="21"/>
        <v>1.4056372549019607</v>
      </c>
      <c r="DO15" s="26">
        <f t="shared" si="22"/>
        <v>0.53860294117647056</v>
      </c>
      <c r="DP15" s="26">
        <f t="shared" si="23"/>
        <v>0.80024509803921573</v>
      </c>
      <c r="DQ15" s="26">
        <f t="shared" si="24"/>
        <v>0.14399509803921567</v>
      </c>
      <c r="DR15" s="26">
        <f t="shared" si="25"/>
        <v>16.55</v>
      </c>
      <c r="DS15" s="26">
        <f>CI15/CH15</f>
        <v>1</v>
      </c>
      <c r="DT15" s="115"/>
      <c r="DU15" s="144">
        <v>1880.9</v>
      </c>
      <c r="DV15" s="144">
        <v>2394</v>
      </c>
      <c r="DW15" s="26">
        <f t="shared" si="27"/>
        <v>19.222712531235047</v>
      </c>
      <c r="DX15" s="26">
        <f t="shared" si="28"/>
        <v>0.15790313147961083</v>
      </c>
      <c r="DY15" s="26">
        <f t="shared" si="29"/>
        <v>49.188154606837152</v>
      </c>
      <c r="DZ15" s="26">
        <f t="shared" si="30"/>
        <v>311.65718538997288</v>
      </c>
      <c r="EA15" s="25">
        <f t="shared" si="31"/>
        <v>0.15782775726889983</v>
      </c>
      <c r="EB15" s="25">
        <f t="shared" si="32"/>
        <v>3.3666214030801986E-2</v>
      </c>
      <c r="EC15" s="25">
        <f t="shared" si="33"/>
        <v>3.71940443128237E-2</v>
      </c>
      <c r="ED15" s="25">
        <f t="shared" si="34"/>
        <v>2.4044714450044982E-2</v>
      </c>
      <c r="EE15" s="27">
        <f t="shared" si="35"/>
        <v>188.09</v>
      </c>
      <c r="EF15" s="26">
        <f t="shared" si="36"/>
        <v>5.7626668084427664</v>
      </c>
      <c r="EG15" s="26">
        <f t="shared" si="37"/>
        <v>0.29978426817125786</v>
      </c>
      <c r="EH15" s="26">
        <f t="shared" si="38"/>
        <v>54.082110895839101</v>
      </c>
      <c r="EI15" s="26">
        <f t="shared" si="39"/>
        <v>1.2196289010580041</v>
      </c>
      <c r="EJ15" s="26">
        <f t="shared" si="40"/>
        <v>0.46732946993460578</v>
      </c>
      <c r="EK15" s="26">
        <f t="shared" si="41"/>
        <v>0.6943484502100058</v>
      </c>
      <c r="EL15" s="26">
        <f t="shared" si="42"/>
        <v>0.12494018820777286</v>
      </c>
      <c r="EM15" s="26">
        <f t="shared" si="43"/>
        <v>16.55</v>
      </c>
      <c r="EN15" s="26">
        <f t="shared" si="44"/>
        <v>1</v>
      </c>
    </row>
    <row r="16" spans="1:146" s="1" customFormat="1" ht="32.25" customHeight="1">
      <c r="A16" s="1">
        <v>2004</v>
      </c>
      <c r="B16" s="112" t="s">
        <v>280</v>
      </c>
      <c r="C16" s="107" t="s">
        <v>179</v>
      </c>
      <c r="D16" s="108" t="s">
        <v>180</v>
      </c>
      <c r="E16" s="1" t="s">
        <v>68</v>
      </c>
      <c r="F16" s="1">
        <v>3</v>
      </c>
      <c r="G16" s="1">
        <v>5</v>
      </c>
      <c r="H16" s="29"/>
      <c r="I16" s="144">
        <v>1600</v>
      </c>
      <c r="J16" s="144">
        <v>1564</v>
      </c>
      <c r="K16" s="195" t="s">
        <v>55</v>
      </c>
      <c r="L16" s="3" t="s">
        <v>69</v>
      </c>
      <c r="N16" s="29"/>
      <c r="O16" s="196">
        <v>2</v>
      </c>
      <c r="P16" s="196">
        <v>5</v>
      </c>
      <c r="Q16" s="196">
        <f t="shared" si="46"/>
        <v>7</v>
      </c>
      <c r="R16" s="196">
        <v>0</v>
      </c>
      <c r="S16" s="196">
        <f t="shared" si="2"/>
        <v>7</v>
      </c>
      <c r="T16" s="29"/>
      <c r="U16" s="144">
        <v>43397</v>
      </c>
      <c r="V16" s="144">
        <v>5589</v>
      </c>
      <c r="W16" s="144">
        <v>322</v>
      </c>
      <c r="X16" s="144">
        <v>76</v>
      </c>
      <c r="Y16" s="144">
        <v>852</v>
      </c>
      <c r="Z16" s="149">
        <f t="shared" si="45"/>
        <v>50236</v>
      </c>
      <c r="AA16" s="144">
        <v>200</v>
      </c>
      <c r="AB16" s="144">
        <v>0</v>
      </c>
      <c r="AC16" s="155"/>
      <c r="AD16" s="144">
        <v>7500</v>
      </c>
      <c r="AE16" s="144">
        <v>430</v>
      </c>
      <c r="AF16" s="144">
        <v>43</v>
      </c>
      <c r="AG16" s="144">
        <v>7701</v>
      </c>
      <c r="AH16" s="195" t="s">
        <v>55</v>
      </c>
      <c r="AI16" s="144">
        <v>89491</v>
      </c>
      <c r="AJ16" s="144">
        <v>553</v>
      </c>
      <c r="AK16" s="144">
        <v>231</v>
      </c>
      <c r="AL16" s="155"/>
      <c r="AM16" s="144">
        <v>5836</v>
      </c>
      <c r="AN16" s="144">
        <v>12781</v>
      </c>
      <c r="AO16" s="144">
        <v>611</v>
      </c>
      <c r="AP16" s="144">
        <v>245</v>
      </c>
      <c r="AQ16" s="144">
        <v>1137</v>
      </c>
      <c r="AR16" s="144">
        <v>1484</v>
      </c>
      <c r="AS16" s="144">
        <v>0</v>
      </c>
      <c r="AT16" s="155"/>
      <c r="AU16" s="144">
        <v>341249</v>
      </c>
      <c r="AV16" s="144">
        <v>30612</v>
      </c>
      <c r="AW16" s="144">
        <v>11736</v>
      </c>
      <c r="AX16" s="144">
        <v>23574</v>
      </c>
      <c r="AY16" s="144"/>
      <c r="AZ16" s="144">
        <f t="shared" si="0"/>
        <v>65922</v>
      </c>
      <c r="BA16" s="144">
        <v>48858</v>
      </c>
      <c r="BB16" s="144">
        <v>649</v>
      </c>
      <c r="BC16" s="144">
        <f t="shared" si="3"/>
        <v>49507</v>
      </c>
      <c r="BD16" s="144">
        <f t="shared" si="1"/>
        <v>115429</v>
      </c>
      <c r="BE16" s="144">
        <v>21722</v>
      </c>
      <c r="BF16" s="144">
        <f t="shared" si="4"/>
        <v>478400</v>
      </c>
      <c r="BG16" s="155"/>
      <c r="BH16" s="144">
        <v>17535673.001699999</v>
      </c>
      <c r="BI16" s="144">
        <v>2187397</v>
      </c>
      <c r="BJ16" s="144">
        <f t="shared" si="5"/>
        <v>19723070.001699999</v>
      </c>
      <c r="BK16" s="29"/>
      <c r="BL16" s="1" t="s">
        <v>181</v>
      </c>
      <c r="BM16" s="144">
        <v>420</v>
      </c>
      <c r="BN16" s="144">
        <v>48</v>
      </c>
      <c r="BO16" s="144">
        <v>60</v>
      </c>
      <c r="BP16" s="144">
        <v>35</v>
      </c>
      <c r="BQ16" s="4" t="s">
        <v>182</v>
      </c>
      <c r="BR16" s="144">
        <v>350</v>
      </c>
      <c r="BS16" s="144">
        <v>51</v>
      </c>
      <c r="BT16" s="144">
        <v>60</v>
      </c>
      <c r="BU16" s="144">
        <v>35</v>
      </c>
      <c r="BV16" s="1" t="s">
        <v>183</v>
      </c>
      <c r="BW16" s="144">
        <v>103</v>
      </c>
      <c r="BX16" s="144">
        <v>25</v>
      </c>
      <c r="BY16" s="144">
        <v>46</v>
      </c>
      <c r="BZ16" s="144">
        <v>40</v>
      </c>
      <c r="CA16" s="144">
        <v>0</v>
      </c>
      <c r="CB16" s="144">
        <v>0</v>
      </c>
      <c r="CC16" s="144">
        <v>0</v>
      </c>
      <c r="CD16" s="144">
        <v>0</v>
      </c>
      <c r="CE16" s="144">
        <v>0</v>
      </c>
      <c r="CF16" s="144">
        <f t="shared" si="47"/>
        <v>873</v>
      </c>
      <c r="CG16" s="144">
        <f t="shared" si="48"/>
        <v>124</v>
      </c>
      <c r="CH16" s="144">
        <f t="shared" si="7"/>
        <v>166</v>
      </c>
      <c r="CI16" s="144">
        <f t="shared" si="8"/>
        <v>110</v>
      </c>
      <c r="CJ16" s="29"/>
      <c r="CK16" s="1">
        <v>34</v>
      </c>
      <c r="CL16" s="3" t="s">
        <v>53</v>
      </c>
      <c r="CM16" s="1">
        <v>5</v>
      </c>
      <c r="CN16" s="195" t="s">
        <v>55</v>
      </c>
      <c r="CO16" s="193" t="s">
        <v>55</v>
      </c>
      <c r="CP16" s="3" t="s">
        <v>69</v>
      </c>
      <c r="CQ16" s="29"/>
      <c r="CR16" s="29"/>
      <c r="CT16" s="4" t="s">
        <v>533</v>
      </c>
      <c r="CU16" s="4" t="s">
        <v>59</v>
      </c>
      <c r="CV16" s="4" t="s">
        <v>184</v>
      </c>
      <c r="CW16" s="4" t="s">
        <v>519</v>
      </c>
      <c r="CX16" s="4" t="s">
        <v>518</v>
      </c>
      <c r="CY16" s="4" t="s">
        <v>518</v>
      </c>
      <c r="CZ16" s="4" t="s">
        <v>185</v>
      </c>
      <c r="DB16" s="26">
        <f t="shared" si="9"/>
        <v>31.397500000000001</v>
      </c>
      <c r="DC16" s="26">
        <f t="shared" si="10"/>
        <v>0.125</v>
      </c>
      <c r="DD16" s="26">
        <f t="shared" si="11"/>
        <v>72.143124999999998</v>
      </c>
      <c r="DE16" s="26">
        <f t="shared" si="12"/>
        <v>299</v>
      </c>
      <c r="DF16" s="25">
        <f t="shared" si="13"/>
        <v>0.24128135451505017</v>
      </c>
      <c r="DG16" s="25">
        <f t="shared" si="14"/>
        <v>4.9276755852842809E-2</v>
      </c>
      <c r="DH16" s="25">
        <f t="shared" si="15"/>
        <v>0.10348453177257524</v>
      </c>
      <c r="DI16" s="25">
        <f t="shared" si="16"/>
        <v>2.4255858746065652E-2</v>
      </c>
      <c r="DJ16" s="24">
        <f t="shared" si="17"/>
        <v>228.57142857142858</v>
      </c>
      <c r="DK16" s="27">
        <f t="shared" si="18"/>
        <v>4.8131250000000003</v>
      </c>
      <c r="DL16" s="26">
        <f t="shared" si="19"/>
        <v>0.1532964407994267</v>
      </c>
      <c r="DM16" s="26">
        <f t="shared" si="20"/>
        <v>62.121802363329437</v>
      </c>
      <c r="DN16" s="26">
        <f t="shared" si="21"/>
        <v>4.6875</v>
      </c>
      <c r="DO16" s="26">
        <f t="shared" si="22"/>
        <v>0.26874999999999999</v>
      </c>
      <c r="DP16" s="26">
        <f t="shared" si="23"/>
        <v>0.54562500000000003</v>
      </c>
      <c r="DQ16" s="26">
        <f t="shared" si="24"/>
        <v>7.7499999999999999E-2</v>
      </c>
      <c r="DR16" s="26">
        <f t="shared" si="25"/>
        <v>23.714285714285715</v>
      </c>
      <c r="DS16" s="26">
        <f t="shared" si="26"/>
        <v>0.66265060240963858</v>
      </c>
      <c r="DT16" s="115"/>
      <c r="DU16" s="144">
        <v>1361.5</v>
      </c>
      <c r="DV16" s="144">
        <v>1607</v>
      </c>
      <c r="DW16" s="26">
        <f t="shared" si="27"/>
        <v>36.897539478516343</v>
      </c>
      <c r="DX16" s="26">
        <f t="shared" si="28"/>
        <v>0.14689680499449137</v>
      </c>
      <c r="DY16" s="26">
        <f t="shared" si="29"/>
        <v>84.780756518545715</v>
      </c>
      <c r="DZ16" s="26">
        <f t="shared" si="30"/>
        <v>351.37715754682336</v>
      </c>
      <c r="EA16" s="25">
        <f t="shared" si="31"/>
        <v>0.24128135451505017</v>
      </c>
      <c r="EB16" s="25">
        <f t="shared" si="32"/>
        <v>4.9276755852842809E-2</v>
      </c>
      <c r="EC16" s="25">
        <f t="shared" si="33"/>
        <v>0.10348453177257524</v>
      </c>
      <c r="ED16" s="25">
        <f t="shared" si="34"/>
        <v>2.4255858746065652E-2</v>
      </c>
      <c r="EE16" s="27">
        <f t="shared" si="35"/>
        <v>194.5</v>
      </c>
      <c r="EF16" s="26">
        <f t="shared" si="36"/>
        <v>5.6562614763128902</v>
      </c>
      <c r="EG16" s="26">
        <f t="shared" si="37"/>
        <v>0.1532964407994267</v>
      </c>
      <c r="EH16" s="26">
        <f t="shared" si="38"/>
        <v>62.121802363329437</v>
      </c>
      <c r="EI16" s="26">
        <f t="shared" si="39"/>
        <v>5.5086301872934262</v>
      </c>
      <c r="EJ16" s="26">
        <f t="shared" si="40"/>
        <v>0.31582813073815647</v>
      </c>
      <c r="EK16" s="26">
        <f t="shared" si="41"/>
        <v>0.64120455380095487</v>
      </c>
      <c r="EL16" s="26">
        <f t="shared" si="42"/>
        <v>9.1076019096584651E-2</v>
      </c>
      <c r="EM16" s="26">
        <f t="shared" si="43"/>
        <v>23.714285714285715</v>
      </c>
      <c r="EN16" s="26">
        <f t="shared" si="44"/>
        <v>0.66265060240963858</v>
      </c>
    </row>
    <row r="17" spans="1:144" s="1" customFormat="1" ht="32.25" customHeight="1">
      <c r="A17" s="1">
        <v>2004</v>
      </c>
      <c r="B17" s="112" t="s">
        <v>281</v>
      </c>
      <c r="C17" s="107" t="s">
        <v>171</v>
      </c>
      <c r="D17" s="108" t="s">
        <v>172</v>
      </c>
      <c r="E17" s="1" t="s">
        <v>68</v>
      </c>
      <c r="F17" s="1">
        <v>3</v>
      </c>
      <c r="G17" s="1">
        <v>3</v>
      </c>
      <c r="H17" s="29"/>
      <c r="I17" s="144">
        <v>1506</v>
      </c>
      <c r="J17" s="144"/>
      <c r="K17" s="144">
        <v>104</v>
      </c>
      <c r="L17" s="3" t="s">
        <v>69</v>
      </c>
      <c r="N17" s="29"/>
      <c r="O17" s="196">
        <v>2.8</v>
      </c>
      <c r="P17" s="196">
        <v>4.7</v>
      </c>
      <c r="Q17" s="196">
        <f t="shared" si="46"/>
        <v>7.5</v>
      </c>
      <c r="R17" s="196"/>
      <c r="S17" s="196">
        <f t="shared" si="2"/>
        <v>7.5</v>
      </c>
      <c r="T17" s="29"/>
      <c r="U17" s="144">
        <v>66712</v>
      </c>
      <c r="V17" s="144">
        <v>6000</v>
      </c>
      <c r="W17" s="144">
        <v>200</v>
      </c>
      <c r="X17" s="144">
        <v>2000</v>
      </c>
      <c r="Y17" s="144">
        <v>5200</v>
      </c>
      <c r="Z17" s="149">
        <f t="shared" si="45"/>
        <v>80112</v>
      </c>
      <c r="AA17" s="144">
        <v>249</v>
      </c>
      <c r="AB17" s="144"/>
      <c r="AC17" s="155"/>
      <c r="AD17" s="144"/>
      <c r="AE17" s="144">
        <v>800</v>
      </c>
      <c r="AF17" s="144">
        <v>50</v>
      </c>
      <c r="AG17" s="144">
        <v>25000</v>
      </c>
      <c r="AH17" s="144"/>
      <c r="AI17" s="144"/>
      <c r="AJ17" s="144"/>
      <c r="AK17" s="144"/>
      <c r="AL17" s="155"/>
      <c r="AM17" s="144">
        <v>3369</v>
      </c>
      <c r="AN17" s="144">
        <v>11843</v>
      </c>
      <c r="AO17" s="144">
        <v>2315</v>
      </c>
      <c r="AP17" s="144">
        <v>4289</v>
      </c>
      <c r="AQ17" s="144">
        <v>2315</v>
      </c>
      <c r="AR17" s="144">
        <v>1717</v>
      </c>
      <c r="AS17" s="144"/>
      <c r="AT17" s="155"/>
      <c r="AU17" s="144">
        <v>482386</v>
      </c>
      <c r="AV17" s="144">
        <v>43000</v>
      </c>
      <c r="AW17" s="144"/>
      <c r="AX17" s="144">
        <v>17000</v>
      </c>
      <c r="AY17" s="144"/>
      <c r="AZ17" s="144">
        <f t="shared" si="0"/>
        <v>60000</v>
      </c>
      <c r="BA17" s="144">
        <v>15500</v>
      </c>
      <c r="BB17" s="144"/>
      <c r="BC17" s="144">
        <f t="shared" si="3"/>
        <v>15500</v>
      </c>
      <c r="BD17" s="144">
        <f t="shared" si="1"/>
        <v>75500</v>
      </c>
      <c r="BE17" s="144">
        <v>30020</v>
      </c>
      <c r="BF17" s="144">
        <f t="shared" si="4"/>
        <v>587906</v>
      </c>
      <c r="BG17" s="155"/>
      <c r="BH17" s="144">
        <v>16049964</v>
      </c>
      <c r="BI17" s="144">
        <v>7470005</v>
      </c>
      <c r="BJ17" s="144">
        <f t="shared" si="5"/>
        <v>23519969</v>
      </c>
      <c r="BK17" s="29"/>
      <c r="BL17" s="1" t="s">
        <v>173</v>
      </c>
      <c r="BM17" s="144">
        <v>903</v>
      </c>
      <c r="BN17" s="144">
        <v>80</v>
      </c>
      <c r="BO17" s="144">
        <v>69</v>
      </c>
      <c r="BP17" s="144">
        <v>20</v>
      </c>
      <c r="BQ17" s="4" t="s">
        <v>174</v>
      </c>
      <c r="BR17" s="144">
        <v>111</v>
      </c>
      <c r="BS17" s="144">
        <v>25</v>
      </c>
      <c r="BT17" s="144">
        <v>47</v>
      </c>
      <c r="BU17" s="144">
        <v>15</v>
      </c>
      <c r="BV17" s="1" t="s">
        <v>175</v>
      </c>
      <c r="BW17" s="144">
        <v>50</v>
      </c>
      <c r="BX17" s="144">
        <v>10</v>
      </c>
      <c r="BY17" s="144">
        <v>18</v>
      </c>
      <c r="BZ17" s="144">
        <v>18</v>
      </c>
      <c r="CA17" s="144"/>
      <c r="CB17" s="144"/>
      <c r="CC17" s="144"/>
      <c r="CD17" s="144"/>
      <c r="CE17" s="144"/>
      <c r="CF17" s="144">
        <f t="shared" si="47"/>
        <v>1064</v>
      </c>
      <c r="CG17" s="144">
        <f t="shared" si="48"/>
        <v>115</v>
      </c>
      <c r="CH17" s="144">
        <f t="shared" si="7"/>
        <v>134</v>
      </c>
      <c r="CI17" s="144">
        <f t="shared" si="8"/>
        <v>53</v>
      </c>
      <c r="CJ17" s="29"/>
      <c r="CK17" s="1">
        <v>28</v>
      </c>
      <c r="CL17" s="3" t="s">
        <v>69</v>
      </c>
      <c r="CN17" s="144"/>
      <c r="CP17" s="3" t="s">
        <v>69</v>
      </c>
      <c r="CQ17" s="29"/>
      <c r="CR17" s="29"/>
      <c r="CT17" s="4" t="s">
        <v>533</v>
      </c>
      <c r="CU17" s="4" t="s">
        <v>59</v>
      </c>
      <c r="CV17" s="4" t="s">
        <v>176</v>
      </c>
      <c r="CW17" s="4" t="s">
        <v>518</v>
      </c>
      <c r="CX17" s="4" t="s">
        <v>534</v>
      </c>
      <c r="CY17" s="4" t="s">
        <v>177</v>
      </c>
      <c r="CZ17" s="4"/>
      <c r="DB17" s="26">
        <f t="shared" si="9"/>
        <v>53.195219123505979</v>
      </c>
      <c r="DC17" s="26">
        <f t="shared" si="10"/>
        <v>0.16533864541832669</v>
      </c>
      <c r="DD17" s="26">
        <f t="shared" si="11"/>
        <v>50.132802124834001</v>
      </c>
      <c r="DE17" s="26">
        <f t="shared" si="12"/>
        <v>390.37583001328022</v>
      </c>
      <c r="DF17" s="25">
        <f>BD17/BF17</f>
        <v>0.12842189057434353</v>
      </c>
      <c r="DG17" s="25">
        <f t="shared" si="14"/>
        <v>2.8916187281640263E-2</v>
      </c>
      <c r="DH17" s="25">
        <f t="shared" si="15"/>
        <v>2.6364758992083768E-2</v>
      </c>
      <c r="DI17" s="25">
        <f t="shared" si="16"/>
        <v>2.4996036346816613E-2</v>
      </c>
      <c r="DJ17" s="24">
        <f>I17/S17</f>
        <v>200.8</v>
      </c>
      <c r="DK17" s="27">
        <f>AG17/I17</f>
        <v>16.600265604249667</v>
      </c>
      <c r="DL17" s="26">
        <f t="shared" si="19"/>
        <v>0.31206311164369882</v>
      </c>
      <c r="DM17" s="26">
        <f t="shared" si="20"/>
        <v>23.51624</v>
      </c>
      <c r="DN17" s="26">
        <f t="shared" si="21"/>
        <v>0</v>
      </c>
      <c r="DO17" s="26">
        <f>AE17/I17</f>
        <v>0.53120849933598935</v>
      </c>
      <c r="DP17" s="26">
        <f t="shared" si="23"/>
        <v>0.70650730411686591</v>
      </c>
      <c r="DQ17" s="26">
        <f t="shared" si="24"/>
        <v>7.6361221779548474E-2</v>
      </c>
      <c r="DR17" s="26">
        <f t="shared" si="25"/>
        <v>17.866666666666667</v>
      </c>
      <c r="DS17" s="26">
        <f t="shared" si="26"/>
        <v>0.39552238805970147</v>
      </c>
      <c r="DT17" s="115"/>
      <c r="DU17" s="144">
        <v>1455.9</v>
      </c>
      <c r="DV17" s="144">
        <v>1915</v>
      </c>
      <c r="DW17" s="26">
        <f t="shared" si="27"/>
        <v>55.025757263548314</v>
      </c>
      <c r="DX17" s="26">
        <f t="shared" si="28"/>
        <v>0.17102822996084896</v>
      </c>
      <c r="DY17" s="26">
        <f t="shared" si="29"/>
        <v>51.857957277285522</v>
      </c>
      <c r="DZ17" s="26">
        <f t="shared" si="30"/>
        <v>403.80932756370629</v>
      </c>
      <c r="EA17" s="25">
        <f t="shared" si="31"/>
        <v>0.12842189057434353</v>
      </c>
      <c r="EB17" s="25">
        <f t="shared" si="32"/>
        <v>2.8916187281640263E-2</v>
      </c>
      <c r="EC17" s="25">
        <f t="shared" si="33"/>
        <v>2.6364758992083768E-2</v>
      </c>
      <c r="ED17" s="25">
        <f t="shared" si="34"/>
        <v>2.4996036346816613E-2</v>
      </c>
      <c r="EE17" s="27">
        <f t="shared" si="35"/>
        <v>194.12</v>
      </c>
      <c r="EF17" s="26">
        <f t="shared" si="36"/>
        <v>17.171509032213748</v>
      </c>
      <c r="EG17" s="26">
        <f t="shared" si="37"/>
        <v>0.31206311164369882</v>
      </c>
      <c r="EH17" s="26">
        <f t="shared" si="38"/>
        <v>23.51624</v>
      </c>
      <c r="EI17" s="26">
        <f t="shared" si="39"/>
        <v>0</v>
      </c>
      <c r="EJ17" s="26">
        <f t="shared" si="40"/>
        <v>0.54948828903084002</v>
      </c>
      <c r="EK17" s="26">
        <f t="shared" si="41"/>
        <v>0.73081942441101722</v>
      </c>
      <c r="EL17" s="26">
        <f t="shared" si="42"/>
        <v>7.8988941548183256E-2</v>
      </c>
      <c r="EM17" s="26">
        <f t="shared" si="43"/>
        <v>17.866666666666667</v>
      </c>
      <c r="EN17" s="26">
        <f t="shared" si="44"/>
        <v>0.39552238805970147</v>
      </c>
    </row>
    <row r="18" spans="1:144" s="1" customFormat="1" ht="32.25" customHeight="1">
      <c r="A18" s="1">
        <v>2004</v>
      </c>
      <c r="B18" s="112" t="s">
        <v>560</v>
      </c>
      <c r="C18" s="107" t="s">
        <v>162</v>
      </c>
      <c r="D18" s="108" t="s">
        <v>163</v>
      </c>
      <c r="E18" s="1" t="s">
        <v>68</v>
      </c>
      <c r="F18" s="1">
        <v>4</v>
      </c>
      <c r="G18" s="193" t="s">
        <v>55</v>
      </c>
      <c r="H18" s="29"/>
      <c r="I18" s="144">
        <v>5217</v>
      </c>
      <c r="J18" s="144">
        <v>4061</v>
      </c>
      <c r="K18" s="144"/>
      <c r="L18" s="3" t="s">
        <v>53</v>
      </c>
      <c r="M18" s="1">
        <v>15</v>
      </c>
      <c r="N18" s="142"/>
      <c r="O18" s="196">
        <v>7</v>
      </c>
      <c r="P18" s="196">
        <v>20.5</v>
      </c>
      <c r="Q18" s="196">
        <f t="shared" si="46"/>
        <v>27.5</v>
      </c>
      <c r="R18" s="196">
        <v>1</v>
      </c>
      <c r="S18" s="196">
        <f t="shared" si="2"/>
        <v>28.5</v>
      </c>
      <c r="T18" s="29"/>
      <c r="U18" s="144">
        <v>89315</v>
      </c>
      <c r="V18" s="144">
        <v>8582</v>
      </c>
      <c r="W18" s="195" t="s">
        <v>55</v>
      </c>
      <c r="X18" s="195" t="s">
        <v>55</v>
      </c>
      <c r="Y18" s="195" t="s">
        <v>55</v>
      </c>
      <c r="Z18" s="149">
        <f t="shared" si="45"/>
        <v>97897</v>
      </c>
      <c r="AA18" s="144">
        <v>514</v>
      </c>
      <c r="AB18" s="144">
        <v>27211</v>
      </c>
      <c r="AC18" s="155"/>
      <c r="AD18" s="144">
        <v>12728</v>
      </c>
      <c r="AE18" s="144">
        <v>3222</v>
      </c>
      <c r="AF18" s="195" t="s">
        <v>55</v>
      </c>
      <c r="AG18" s="144">
        <v>26749</v>
      </c>
      <c r="AH18" s="195" t="s">
        <v>55</v>
      </c>
      <c r="AI18" s="195" t="s">
        <v>55</v>
      </c>
      <c r="AJ18" s="144">
        <v>1737</v>
      </c>
      <c r="AK18" s="144">
        <v>545</v>
      </c>
      <c r="AL18" s="155"/>
      <c r="AM18" s="144">
        <v>16287</v>
      </c>
      <c r="AN18" s="144">
        <v>40072</v>
      </c>
      <c r="AO18" s="195" t="s">
        <v>55</v>
      </c>
      <c r="AP18" s="144">
        <v>4871</v>
      </c>
      <c r="AQ18" s="195" t="s">
        <v>55</v>
      </c>
      <c r="AR18" s="144">
        <v>4098</v>
      </c>
      <c r="AS18" s="195" t="s">
        <v>55</v>
      </c>
      <c r="AT18" s="155"/>
      <c r="AU18" s="144">
        <v>1074619</v>
      </c>
      <c r="AV18" s="144">
        <v>207456</v>
      </c>
      <c r="AW18" s="195" t="s">
        <v>55</v>
      </c>
      <c r="AX18" s="144">
        <v>144000</v>
      </c>
      <c r="AY18" s="144">
        <v>1000000</v>
      </c>
      <c r="AZ18" s="144">
        <f t="shared" si="0"/>
        <v>1351456</v>
      </c>
      <c r="BA18" s="144">
        <v>100000</v>
      </c>
      <c r="BB18" s="144">
        <v>57000</v>
      </c>
      <c r="BC18" s="144">
        <f t="shared" si="3"/>
        <v>157000</v>
      </c>
      <c r="BD18" s="144">
        <f t="shared" si="1"/>
        <v>1508456</v>
      </c>
      <c r="BE18" s="144">
        <v>500000</v>
      </c>
      <c r="BF18" s="144">
        <f>SUM(AU18+BD18+BE18)</f>
        <v>3083075</v>
      </c>
      <c r="BG18" s="155"/>
      <c r="BH18" s="144">
        <v>19324109</v>
      </c>
      <c r="BI18" s="144">
        <v>300298</v>
      </c>
      <c r="BJ18" s="144">
        <f>SUM(BH18+BI18)</f>
        <v>19624407</v>
      </c>
      <c r="BK18" s="29"/>
      <c r="BL18" s="1" t="s">
        <v>502</v>
      </c>
      <c r="BM18" s="144">
        <v>728.34</v>
      </c>
      <c r="BN18" s="144">
        <v>98</v>
      </c>
      <c r="BO18" s="144">
        <v>74</v>
      </c>
      <c r="BP18" s="144"/>
      <c r="BQ18" s="4" t="s">
        <v>166</v>
      </c>
      <c r="BR18" s="144">
        <v>415.73</v>
      </c>
      <c r="BS18" s="144">
        <v>78</v>
      </c>
      <c r="BT18" s="144">
        <v>72.5</v>
      </c>
      <c r="BU18" s="144"/>
      <c r="BV18" s="1" t="s">
        <v>507</v>
      </c>
      <c r="BW18" s="144">
        <v>382.75</v>
      </c>
      <c r="BX18" s="144">
        <v>70</v>
      </c>
      <c r="BY18" s="144">
        <v>72</v>
      </c>
      <c r="BZ18" s="144"/>
      <c r="CA18" s="144" t="s">
        <v>167</v>
      </c>
      <c r="CB18" s="144">
        <v>647.98</v>
      </c>
      <c r="CC18" s="144">
        <v>96</v>
      </c>
      <c r="CD18" s="144">
        <v>74.5</v>
      </c>
      <c r="CE18" s="144"/>
      <c r="CF18" s="144">
        <f t="shared" si="47"/>
        <v>2174.8000000000002</v>
      </c>
      <c r="CG18" s="144">
        <f t="shared" si="48"/>
        <v>342</v>
      </c>
      <c r="CH18" s="144">
        <f t="shared" si="7"/>
        <v>293</v>
      </c>
      <c r="CI18" s="144">
        <f t="shared" si="8"/>
        <v>0</v>
      </c>
      <c r="CJ18" s="29"/>
      <c r="CK18" s="1">
        <v>123</v>
      </c>
      <c r="CL18" s="3" t="s">
        <v>53</v>
      </c>
      <c r="CM18" s="193" t="s">
        <v>55</v>
      </c>
      <c r="CN18" s="195" t="s">
        <v>55</v>
      </c>
      <c r="CO18" s="193" t="s">
        <v>55</v>
      </c>
      <c r="CP18" s="3" t="s">
        <v>69</v>
      </c>
      <c r="CQ18" s="29"/>
      <c r="CR18" s="29"/>
      <c r="CT18" s="4" t="s">
        <v>535</v>
      </c>
      <c r="CU18" s="4" t="s">
        <v>168</v>
      </c>
      <c r="CV18" s="4" t="s">
        <v>536</v>
      </c>
      <c r="CW18" s="4" t="s">
        <v>535</v>
      </c>
      <c r="CX18" s="4" t="s">
        <v>535</v>
      </c>
      <c r="CY18" s="4" t="s">
        <v>535</v>
      </c>
      <c r="CZ18" s="4"/>
      <c r="DB18" s="26">
        <f t="shared" si="9"/>
        <v>18.764999041594788</v>
      </c>
      <c r="DC18" s="26">
        <f t="shared" si="10"/>
        <v>9.8524055970864485E-2</v>
      </c>
      <c r="DD18" s="26">
        <f>BD18/I18</f>
        <v>289.14241901475947</v>
      </c>
      <c r="DE18" s="26">
        <f>BF18/I18</f>
        <v>590.96703086064792</v>
      </c>
      <c r="DF18" s="25">
        <f t="shared" si="13"/>
        <v>0.48926996586200466</v>
      </c>
      <c r="DG18" s="25">
        <f>AX18/BF18</f>
        <v>4.6706615959715543E-2</v>
      </c>
      <c r="DH18" s="25">
        <f>BC18/BF18</f>
        <v>5.0923185456078754E-2</v>
      </c>
      <c r="DI18" s="25">
        <f t="shared" si="16"/>
        <v>0.15710411020317711</v>
      </c>
      <c r="DJ18" s="24">
        <f t="shared" si="17"/>
        <v>183.05263157894737</v>
      </c>
      <c r="DK18" s="27">
        <f t="shared" si="18"/>
        <v>5.1272762123825952</v>
      </c>
      <c r="DL18" s="26">
        <f>AG18/Z18</f>
        <v>0.27323615636842802</v>
      </c>
      <c r="DM18" s="26">
        <f t="shared" si="20"/>
        <v>115.25944895136267</v>
      </c>
      <c r="DN18" s="26">
        <f t="shared" si="21"/>
        <v>2.4397163120567376</v>
      </c>
      <c r="DO18" s="26">
        <f t="shared" si="22"/>
        <v>0.61759631972397933</v>
      </c>
      <c r="DP18" s="26">
        <f t="shared" si="23"/>
        <v>0.41686793176154879</v>
      </c>
      <c r="DQ18" s="26">
        <f t="shared" si="24"/>
        <v>6.5554916618746406E-2</v>
      </c>
      <c r="DR18" s="26">
        <f t="shared" si="25"/>
        <v>10.280701754385966</v>
      </c>
      <c r="DS18" s="26">
        <f t="shared" si="26"/>
        <v>0</v>
      </c>
      <c r="DT18" s="115"/>
      <c r="DU18" s="144">
        <v>4138.3</v>
      </c>
      <c r="DV18" s="144">
        <v>4185</v>
      </c>
      <c r="DW18" s="26">
        <f t="shared" si="27"/>
        <v>23.656332310368992</v>
      </c>
      <c r="DX18" s="26">
        <f t="shared" si="28"/>
        <v>0.12420559166807625</v>
      </c>
      <c r="DY18" s="26">
        <f t="shared" si="29"/>
        <v>364.51103109972695</v>
      </c>
      <c r="DZ18" s="26">
        <f t="shared" si="30"/>
        <v>745.01002827247896</v>
      </c>
      <c r="EA18" s="25">
        <f t="shared" si="31"/>
        <v>0.48926996586200466</v>
      </c>
      <c r="EB18" s="25">
        <f t="shared" si="32"/>
        <v>4.6706615959715543E-2</v>
      </c>
      <c r="EC18" s="25">
        <f t="shared" si="33"/>
        <v>5.0923185456078754E-2</v>
      </c>
      <c r="ED18" s="25">
        <f t="shared" si="34"/>
        <v>0.15710411020317711</v>
      </c>
      <c r="EE18" s="27">
        <f t="shared" si="35"/>
        <v>145.20350877192982</v>
      </c>
      <c r="EF18" s="26">
        <f t="shared" si="36"/>
        <v>6.4637653142594784</v>
      </c>
      <c r="EG18" s="26">
        <f t="shared" si="37"/>
        <v>0.27323615636842802</v>
      </c>
      <c r="EH18" s="26">
        <f t="shared" si="38"/>
        <v>115.25944895136267</v>
      </c>
      <c r="EI18" s="26">
        <f t="shared" si="39"/>
        <v>3.0756590870647367</v>
      </c>
      <c r="EJ18" s="26">
        <f t="shared" si="40"/>
        <v>0.77858057656525625</v>
      </c>
      <c r="EK18" s="26">
        <f t="shared" si="41"/>
        <v>0.52552980692554918</v>
      </c>
      <c r="EL18" s="26">
        <f t="shared" si="42"/>
        <v>8.2642631032066302E-2</v>
      </c>
      <c r="EM18" s="26">
        <f t="shared" si="43"/>
        <v>10.280701754385966</v>
      </c>
      <c r="EN18" s="26">
        <f t="shared" si="44"/>
        <v>0</v>
      </c>
    </row>
    <row r="19" spans="1:144" s="1" customFormat="1" ht="32.25" customHeight="1">
      <c r="A19" s="1">
        <v>2004</v>
      </c>
      <c r="B19" s="112" t="s">
        <v>283</v>
      </c>
      <c r="C19" s="107" t="s">
        <v>143</v>
      </c>
      <c r="D19" s="108" t="s">
        <v>144</v>
      </c>
      <c r="E19" s="1" t="s">
        <v>52</v>
      </c>
      <c r="F19" s="1">
        <v>1</v>
      </c>
      <c r="G19" s="1">
        <v>0</v>
      </c>
      <c r="H19" s="29"/>
      <c r="I19" s="144">
        <v>1851</v>
      </c>
      <c r="J19" s="144">
        <v>1851</v>
      </c>
      <c r="K19" s="144">
        <v>39</v>
      </c>
      <c r="L19" s="3" t="s">
        <v>53</v>
      </c>
      <c r="M19" s="1">
        <v>25</v>
      </c>
      <c r="N19" s="29"/>
      <c r="O19" s="196">
        <v>5</v>
      </c>
      <c r="P19" s="196">
        <v>12</v>
      </c>
      <c r="Q19" s="196">
        <f t="shared" si="46"/>
        <v>17</v>
      </c>
      <c r="R19" s="196">
        <v>2</v>
      </c>
      <c r="S19" s="196">
        <f t="shared" si="2"/>
        <v>19</v>
      </c>
      <c r="T19" s="29"/>
      <c r="U19" s="144">
        <v>48035</v>
      </c>
      <c r="V19" s="144">
        <v>741</v>
      </c>
      <c r="W19" s="144"/>
      <c r="X19" s="144"/>
      <c r="Y19" s="144">
        <v>8694</v>
      </c>
      <c r="Z19" s="149">
        <f t="shared" si="45"/>
        <v>57470</v>
      </c>
      <c r="AA19" s="144">
        <v>173</v>
      </c>
      <c r="AB19" s="144">
        <v>30170</v>
      </c>
      <c r="AC19" s="155"/>
      <c r="AD19" s="144">
        <v>2903</v>
      </c>
      <c r="AE19" s="144">
        <v>1918</v>
      </c>
      <c r="AF19" s="144">
        <v>71</v>
      </c>
      <c r="AG19" s="144">
        <v>8449</v>
      </c>
      <c r="AH19" s="144">
        <v>626</v>
      </c>
      <c r="AI19" s="144">
        <v>77919</v>
      </c>
      <c r="AJ19" s="144">
        <v>279</v>
      </c>
      <c r="AK19" s="144">
        <v>345</v>
      </c>
      <c r="AL19" s="155"/>
      <c r="AM19" s="144">
        <v>42420</v>
      </c>
      <c r="AN19" s="144">
        <v>69927</v>
      </c>
      <c r="AO19" s="144">
        <v>27465</v>
      </c>
      <c r="AP19" s="144">
        <v>2188</v>
      </c>
      <c r="AQ19" s="144">
        <v>27430</v>
      </c>
      <c r="AR19" s="144">
        <v>7727</v>
      </c>
      <c r="AS19" s="144">
        <v>8854</v>
      </c>
      <c r="AT19" s="155"/>
      <c r="AU19" s="144">
        <v>946000</v>
      </c>
      <c r="AV19" s="144">
        <v>61412</v>
      </c>
      <c r="AW19" s="144">
        <v>5908</v>
      </c>
      <c r="AX19" s="144">
        <v>40873</v>
      </c>
      <c r="AY19" s="144"/>
      <c r="AZ19" s="144">
        <f t="shared" si="0"/>
        <v>108193</v>
      </c>
      <c r="BA19" s="144">
        <v>99554</v>
      </c>
      <c r="BB19" s="144">
        <v>132406</v>
      </c>
      <c r="BC19" s="144">
        <f>SUM(BA19+BB19)</f>
        <v>231960</v>
      </c>
      <c r="BD19" s="144">
        <f t="shared" si="1"/>
        <v>340153</v>
      </c>
      <c r="BE19" s="144"/>
      <c r="BF19" s="144">
        <f t="shared" si="4"/>
        <v>1286153</v>
      </c>
      <c r="BG19" s="155"/>
      <c r="BH19" s="144">
        <v>13660000</v>
      </c>
      <c r="BI19" s="144">
        <v>29020000</v>
      </c>
      <c r="BJ19" s="144">
        <f t="shared" si="5"/>
        <v>42680000</v>
      </c>
      <c r="BK19" s="29"/>
      <c r="BL19" s="1" t="s">
        <v>145</v>
      </c>
      <c r="BM19" s="144">
        <v>1900</v>
      </c>
      <c r="BN19" s="144">
        <v>160</v>
      </c>
      <c r="BO19" s="144">
        <v>81.5</v>
      </c>
      <c r="BP19" s="144">
        <v>62</v>
      </c>
      <c r="BQ19" s="4"/>
      <c r="BR19" s="144"/>
      <c r="BS19" s="144"/>
      <c r="BT19" s="144"/>
      <c r="BU19" s="144"/>
      <c r="BW19" s="144"/>
      <c r="BX19" s="144"/>
      <c r="BY19" s="144"/>
      <c r="BZ19" s="144"/>
      <c r="CA19" s="144"/>
      <c r="CB19" s="144"/>
      <c r="CC19" s="144"/>
      <c r="CD19" s="144"/>
      <c r="CE19" s="144"/>
      <c r="CF19" s="144">
        <f t="shared" si="47"/>
        <v>1900</v>
      </c>
      <c r="CG19" s="144">
        <f t="shared" si="48"/>
        <v>160</v>
      </c>
      <c r="CH19" s="144">
        <f t="shared" si="7"/>
        <v>81.5</v>
      </c>
      <c r="CI19" s="144">
        <f t="shared" si="8"/>
        <v>62</v>
      </c>
      <c r="CJ19" s="29"/>
      <c r="CK19" s="1">
        <v>45</v>
      </c>
      <c r="CL19" s="3" t="s">
        <v>53</v>
      </c>
      <c r="CM19" s="1">
        <v>0</v>
      </c>
      <c r="CN19" s="144">
        <v>0</v>
      </c>
      <c r="CO19" s="1">
        <v>19</v>
      </c>
      <c r="CP19" s="3" t="s">
        <v>69</v>
      </c>
      <c r="CQ19" s="29"/>
      <c r="CR19" s="29"/>
      <c r="CT19" s="4" t="s">
        <v>146</v>
      </c>
      <c r="CU19" s="4" t="s">
        <v>147</v>
      </c>
      <c r="CV19" s="4" t="s">
        <v>148</v>
      </c>
      <c r="CW19" s="4" t="s">
        <v>146</v>
      </c>
      <c r="CX19" s="4" t="s">
        <v>146</v>
      </c>
      <c r="CY19" s="4" t="s">
        <v>146</v>
      </c>
      <c r="CZ19" s="4"/>
      <c r="DB19" s="26">
        <f t="shared" si="9"/>
        <v>31.048082117774175</v>
      </c>
      <c r="DC19" s="26">
        <f t="shared" si="10"/>
        <v>9.3462992976769313E-2</v>
      </c>
      <c r="DD19" s="26">
        <f t="shared" si="11"/>
        <v>183.76715289032956</v>
      </c>
      <c r="DE19" s="26">
        <f t="shared" si="12"/>
        <v>694.84224743381958</v>
      </c>
      <c r="DF19" s="25">
        <f t="shared" si="13"/>
        <v>0.26447320031131599</v>
      </c>
      <c r="DG19" s="25">
        <f t="shared" si="14"/>
        <v>3.1779267318895965E-2</v>
      </c>
      <c r="DH19" s="25">
        <f t="shared" si="15"/>
        <v>0.18035179329364392</v>
      </c>
      <c r="DI19" s="25">
        <f t="shared" si="16"/>
        <v>3.013479381443299E-2</v>
      </c>
      <c r="DJ19" s="24">
        <f t="shared" si="17"/>
        <v>97.421052631578945</v>
      </c>
      <c r="DK19" s="27">
        <f t="shared" si="18"/>
        <v>4.5645596974608322</v>
      </c>
      <c r="DL19" s="26">
        <f t="shared" si="19"/>
        <v>0.14701583434835566</v>
      </c>
      <c r="DM19" s="26">
        <f t="shared" si="20"/>
        <v>152.2254704698781</v>
      </c>
      <c r="DN19" s="26">
        <f t="shared" si="21"/>
        <v>1.568341437061048</v>
      </c>
      <c r="DO19" s="26">
        <f t="shared" si="22"/>
        <v>1.0361966504592113</v>
      </c>
      <c r="DP19" s="26">
        <f t="shared" si="23"/>
        <v>1.0264721772015126</v>
      </c>
      <c r="DQ19" s="26">
        <f>CG19/I19</f>
        <v>8.6439762290653699E-2</v>
      </c>
      <c r="DR19" s="26">
        <f t="shared" si="25"/>
        <v>4.2894736842105265</v>
      </c>
      <c r="DS19" s="26">
        <f t="shared" si="26"/>
        <v>0.76073619631901845</v>
      </c>
      <c r="DT19" s="115"/>
      <c r="DU19" s="144">
        <v>1850.4</v>
      </c>
      <c r="DV19" s="144">
        <v>1890</v>
      </c>
      <c r="DW19" s="26">
        <f t="shared" si="27"/>
        <v>31.058149589277992</v>
      </c>
      <c r="DX19" s="26">
        <f t="shared" si="28"/>
        <v>9.3493298746217035E-2</v>
      </c>
      <c r="DY19" s="26">
        <f t="shared" si="29"/>
        <v>183.82674016428879</v>
      </c>
      <c r="DZ19" s="26">
        <f t="shared" si="30"/>
        <v>695.06755296152176</v>
      </c>
      <c r="EA19" s="25">
        <f t="shared" si="31"/>
        <v>0.26447320031131599</v>
      </c>
      <c r="EB19" s="25">
        <f t="shared" si="32"/>
        <v>3.1779267318895965E-2</v>
      </c>
      <c r="EC19" s="25">
        <f t="shared" si="33"/>
        <v>0.18035179329364392</v>
      </c>
      <c r="ED19" s="25">
        <f t="shared" si="34"/>
        <v>3.013479381443299E-2</v>
      </c>
      <c r="EE19" s="27">
        <f t="shared" si="35"/>
        <v>97.389473684210529</v>
      </c>
      <c r="EF19" s="26">
        <f t="shared" si="36"/>
        <v>4.5660397751837438</v>
      </c>
      <c r="EG19" s="26">
        <f t="shared" si="37"/>
        <v>0.14701583434835566</v>
      </c>
      <c r="EH19" s="26">
        <f t="shared" si="38"/>
        <v>152.2254704698781</v>
      </c>
      <c r="EI19" s="26">
        <f t="shared" si="39"/>
        <v>1.5688499783830523</v>
      </c>
      <c r="EJ19" s="26">
        <f t="shared" si="40"/>
        <v>1.0365326415910072</v>
      </c>
      <c r="EK19" s="26">
        <f t="shared" si="41"/>
        <v>1.0268050151318633</v>
      </c>
      <c r="EL19" s="26">
        <f t="shared" si="42"/>
        <v>8.6467790747946388E-2</v>
      </c>
      <c r="EM19" s="26">
        <f t="shared" si="43"/>
        <v>4.2894736842105265</v>
      </c>
      <c r="EN19" s="26">
        <f t="shared" si="44"/>
        <v>0.76073619631901845</v>
      </c>
    </row>
    <row r="20" spans="1:144" s="1" customFormat="1" ht="32.25" customHeight="1">
      <c r="B20" s="117" t="s">
        <v>284</v>
      </c>
      <c r="C20" s="108" t="s">
        <v>220</v>
      </c>
      <c r="D20" s="108"/>
      <c r="E20" s="1" t="s">
        <v>68</v>
      </c>
      <c r="F20" s="1">
        <v>3</v>
      </c>
      <c r="G20" s="1">
        <v>5</v>
      </c>
      <c r="H20" s="29"/>
      <c r="I20" s="144">
        <v>2246</v>
      </c>
      <c r="J20" s="144">
        <v>2521</v>
      </c>
      <c r="K20" s="144">
        <v>178</v>
      </c>
      <c r="L20" s="3" t="s">
        <v>69</v>
      </c>
      <c r="N20" s="29"/>
      <c r="O20" s="196">
        <v>2</v>
      </c>
      <c r="P20" s="196">
        <v>6.8</v>
      </c>
      <c r="Q20" s="196">
        <f t="shared" si="46"/>
        <v>8.8000000000000007</v>
      </c>
      <c r="R20" s="196">
        <v>0</v>
      </c>
      <c r="S20" s="196">
        <f t="shared" si="2"/>
        <v>8.8000000000000007</v>
      </c>
      <c r="T20" s="29"/>
      <c r="U20" s="144">
        <v>80182</v>
      </c>
      <c r="V20" s="144">
        <v>3443</v>
      </c>
      <c r="W20" s="144">
        <v>477</v>
      </c>
      <c r="X20" s="144">
        <v>121</v>
      </c>
      <c r="Y20" s="144">
        <v>8935</v>
      </c>
      <c r="Z20" s="149">
        <f t="shared" si="45"/>
        <v>93158</v>
      </c>
      <c r="AA20" s="144">
        <v>425</v>
      </c>
      <c r="AB20" s="144">
        <v>829</v>
      </c>
      <c r="AC20" s="155"/>
      <c r="AD20" s="144">
        <v>6500</v>
      </c>
      <c r="AE20" s="144">
        <v>1578</v>
      </c>
      <c r="AF20" s="144">
        <v>130</v>
      </c>
      <c r="AG20" s="144">
        <v>20495</v>
      </c>
      <c r="AH20" s="144">
        <v>6140</v>
      </c>
      <c r="AI20" s="144">
        <v>59200</v>
      </c>
      <c r="AJ20" s="144">
        <v>493</v>
      </c>
      <c r="AK20" s="144">
        <v>544</v>
      </c>
      <c r="AL20" s="155"/>
      <c r="AM20" s="144">
        <v>6880</v>
      </c>
      <c r="AN20" s="144">
        <v>21829</v>
      </c>
      <c r="AO20" s="144">
        <v>4023</v>
      </c>
      <c r="AP20" s="144">
        <v>3141</v>
      </c>
      <c r="AQ20" s="144">
        <v>1768</v>
      </c>
      <c r="AR20" s="144">
        <v>1875</v>
      </c>
      <c r="AS20" s="144">
        <v>86</v>
      </c>
      <c r="AT20" s="155"/>
      <c r="AU20" s="144">
        <v>523287</v>
      </c>
      <c r="AV20" s="144">
        <v>27694</v>
      </c>
      <c r="AW20" s="144">
        <v>4651</v>
      </c>
      <c r="AX20" s="144">
        <v>39119</v>
      </c>
      <c r="AY20" s="144"/>
      <c r="AZ20" s="144">
        <f t="shared" si="0"/>
        <v>71464</v>
      </c>
      <c r="BA20" s="144">
        <v>26048</v>
      </c>
      <c r="BB20" s="144"/>
      <c r="BC20" s="144">
        <f>SUM(BA20+BB20)</f>
        <v>26048</v>
      </c>
      <c r="BD20" s="144">
        <f t="shared" si="1"/>
        <v>97512</v>
      </c>
      <c r="BE20" s="144">
        <v>43546</v>
      </c>
      <c r="BF20" s="144">
        <f t="shared" si="4"/>
        <v>664345</v>
      </c>
      <c r="BG20" s="155"/>
      <c r="BH20" s="144">
        <v>25527808</v>
      </c>
      <c r="BI20" s="144">
        <v>9771825</v>
      </c>
      <c r="BJ20" s="144">
        <f t="shared" si="5"/>
        <v>35299633</v>
      </c>
      <c r="BK20" s="29"/>
      <c r="BL20" s="1" t="s">
        <v>222</v>
      </c>
      <c r="BM20" s="144">
        <v>1250</v>
      </c>
      <c r="BN20" s="144">
        <v>124</v>
      </c>
      <c r="BO20" s="144">
        <v>61.5</v>
      </c>
      <c r="BP20" s="144">
        <v>51</v>
      </c>
      <c r="BQ20" s="4" t="s">
        <v>223</v>
      </c>
      <c r="BR20" s="144">
        <v>155</v>
      </c>
      <c r="BS20" s="144">
        <v>15</v>
      </c>
      <c r="BT20" s="144">
        <v>17.5</v>
      </c>
      <c r="BU20" s="144"/>
      <c r="BV20" s="1" t="s">
        <v>226</v>
      </c>
      <c r="BW20" s="144">
        <v>105</v>
      </c>
      <c r="BX20" s="144">
        <v>4</v>
      </c>
      <c r="BY20" s="144">
        <v>17.5</v>
      </c>
      <c r="BZ20" s="144"/>
      <c r="CA20" s="144"/>
      <c r="CB20" s="144"/>
      <c r="CC20" s="144"/>
      <c r="CD20" s="144"/>
      <c r="CE20" s="144"/>
      <c r="CF20" s="144">
        <f t="shared" si="47"/>
        <v>1510</v>
      </c>
      <c r="CG20" s="144">
        <f t="shared" si="48"/>
        <v>143</v>
      </c>
      <c r="CH20" s="144">
        <f t="shared" si="7"/>
        <v>96.5</v>
      </c>
      <c r="CI20" s="144">
        <f t="shared" si="8"/>
        <v>51</v>
      </c>
      <c r="CJ20" s="29"/>
      <c r="CK20" s="1">
        <v>27</v>
      </c>
      <c r="CL20" s="3" t="s">
        <v>53</v>
      </c>
      <c r="CN20" s="144"/>
      <c r="CP20" s="3" t="s">
        <v>69</v>
      </c>
      <c r="CQ20" s="29"/>
      <c r="CR20" s="29"/>
      <c r="CT20" s="4" t="s">
        <v>247</v>
      </c>
      <c r="CU20" s="4" t="s">
        <v>537</v>
      </c>
      <c r="CV20" s="4" t="s">
        <v>538</v>
      </c>
      <c r="CW20" s="4" t="s">
        <v>247</v>
      </c>
      <c r="CX20" s="4" t="s">
        <v>247</v>
      </c>
      <c r="CY20" s="4" t="s">
        <v>247</v>
      </c>
      <c r="CZ20" s="4" t="s">
        <v>539</v>
      </c>
      <c r="DB20" s="26">
        <f t="shared" si="9"/>
        <v>41.477292965271594</v>
      </c>
      <c r="DC20" s="26">
        <f t="shared" si="10"/>
        <v>0.18922528940338379</v>
      </c>
      <c r="DD20" s="26">
        <f t="shared" si="11"/>
        <v>43.41585040071238</v>
      </c>
      <c r="DE20" s="26">
        <f t="shared" si="12"/>
        <v>295.79029385574353</v>
      </c>
      <c r="DF20" s="25">
        <f t="shared" si="13"/>
        <v>0.14677915841919484</v>
      </c>
      <c r="DG20" s="25">
        <f t="shared" si="14"/>
        <v>5.8883562004681304E-2</v>
      </c>
      <c r="DH20" s="25">
        <f t="shared" si="15"/>
        <v>3.920854375362199E-2</v>
      </c>
      <c r="DI20" s="25">
        <f t="shared" si="16"/>
        <v>1.8820167337150501E-2</v>
      </c>
      <c r="DJ20" s="24">
        <f t="shared" si="17"/>
        <v>255.22727272727272</v>
      </c>
      <c r="DK20" s="27">
        <f t="shared" si="18"/>
        <v>9.1251113089937661</v>
      </c>
      <c r="DL20" s="26">
        <f t="shared" si="19"/>
        <v>0.22000257626827541</v>
      </c>
      <c r="DM20" s="26">
        <f t="shared" si="20"/>
        <v>32.414979263234933</v>
      </c>
      <c r="DN20" s="26">
        <f t="shared" si="21"/>
        <v>2.8940338379341051</v>
      </c>
      <c r="DO20" s="26">
        <f t="shared" si="22"/>
        <v>0.70258236865538737</v>
      </c>
      <c r="DP20" s="26">
        <f t="shared" si="23"/>
        <v>0.67230632235084598</v>
      </c>
      <c r="DQ20" s="26">
        <f t="shared" si="24"/>
        <v>6.3668744434550312E-2</v>
      </c>
      <c r="DR20" s="26">
        <f t="shared" si="25"/>
        <v>10.96590909090909</v>
      </c>
      <c r="DS20" s="26">
        <f>CI20/CH20</f>
        <v>0.52849740932642486</v>
      </c>
      <c r="DT20" s="115"/>
      <c r="DU20" s="144">
        <v>2107.1999999999998</v>
      </c>
      <c r="DV20" s="144">
        <v>2445</v>
      </c>
      <c r="DW20" s="26">
        <f t="shared" si="27"/>
        <v>44.209377372817009</v>
      </c>
      <c r="DX20" s="26">
        <f t="shared" si="28"/>
        <v>0.20168944570994687</v>
      </c>
      <c r="DY20" s="26">
        <f t="shared" si="29"/>
        <v>46.275626423690206</v>
      </c>
      <c r="DZ20" s="26">
        <f t="shared" si="30"/>
        <v>315.2738230827639</v>
      </c>
      <c r="EA20" s="25">
        <f t="shared" si="31"/>
        <v>0.14677915841919484</v>
      </c>
      <c r="EB20" s="25">
        <f t="shared" si="32"/>
        <v>5.8883562004681304E-2</v>
      </c>
      <c r="EC20" s="25">
        <f t="shared" si="33"/>
        <v>3.920854375362199E-2</v>
      </c>
      <c r="ED20" s="25">
        <f t="shared" si="34"/>
        <v>1.8820167337150501E-2</v>
      </c>
      <c r="EE20" s="27">
        <f t="shared" si="35"/>
        <v>239.45454545454541</v>
      </c>
      <c r="EF20" s="26">
        <f t="shared" si="36"/>
        <v>9.7261769172361436</v>
      </c>
      <c r="EG20" s="26">
        <f t="shared" si="37"/>
        <v>0.22000257626827541</v>
      </c>
      <c r="EH20" s="26">
        <f t="shared" si="38"/>
        <v>32.414979263234933</v>
      </c>
      <c r="EI20" s="26">
        <f t="shared" si="39"/>
        <v>3.084662110858011</v>
      </c>
      <c r="EJ20" s="26">
        <f t="shared" si="40"/>
        <v>0.74886104783599095</v>
      </c>
      <c r="EK20" s="26">
        <f t="shared" si="41"/>
        <v>0.71659073652239946</v>
      </c>
      <c r="EL20" s="26">
        <f t="shared" si="42"/>
        <v>6.786256643887624E-2</v>
      </c>
      <c r="EM20" s="26">
        <f t="shared" si="43"/>
        <v>10.96590909090909</v>
      </c>
      <c r="EN20" s="26">
        <f t="shared" si="44"/>
        <v>0.52849740932642486</v>
      </c>
    </row>
    <row r="21" spans="1:144" s="1" customFormat="1" ht="42.75" customHeight="1">
      <c r="B21" s="117" t="s">
        <v>437</v>
      </c>
      <c r="C21" s="108"/>
      <c r="D21" s="108"/>
      <c r="E21" s="1" t="s">
        <v>52</v>
      </c>
      <c r="F21" s="1">
        <v>3</v>
      </c>
      <c r="G21" s="1">
        <v>0</v>
      </c>
      <c r="H21" s="29"/>
      <c r="I21" s="144">
        <v>20051</v>
      </c>
      <c r="J21" s="144">
        <v>18926</v>
      </c>
      <c r="K21" s="144">
        <v>817</v>
      </c>
      <c r="L21" s="3" t="s">
        <v>53</v>
      </c>
      <c r="M21" s="1">
        <v>100</v>
      </c>
      <c r="N21" s="29"/>
      <c r="O21" s="196">
        <v>40.700000000000003</v>
      </c>
      <c r="P21" s="196">
        <v>101.9</v>
      </c>
      <c r="Q21" s="196">
        <f t="shared" si="46"/>
        <v>142.60000000000002</v>
      </c>
      <c r="R21" s="196">
        <v>13.6</v>
      </c>
      <c r="S21" s="196">
        <f t="shared" si="2"/>
        <v>156.20000000000002</v>
      </c>
      <c r="T21" s="29"/>
      <c r="U21" s="144">
        <v>2273501</v>
      </c>
      <c r="V21" s="144">
        <v>6367</v>
      </c>
      <c r="W21" s="144">
        <v>9022</v>
      </c>
      <c r="X21" s="144">
        <v>86210</v>
      </c>
      <c r="Y21" s="144">
        <v>280244</v>
      </c>
      <c r="Z21" s="149">
        <f t="shared" si="45"/>
        <v>2655344</v>
      </c>
      <c r="AA21" s="144">
        <v>6464</v>
      </c>
      <c r="AB21" s="144">
        <v>553725</v>
      </c>
      <c r="AC21" s="155"/>
      <c r="AD21" s="144">
        <v>63515</v>
      </c>
      <c r="AE21" s="144">
        <v>18059</v>
      </c>
      <c r="AF21" s="144">
        <v>791</v>
      </c>
      <c r="AG21" s="144">
        <v>618111</v>
      </c>
      <c r="AH21" s="144">
        <v>231060</v>
      </c>
      <c r="AI21" s="144">
        <v>1745915</v>
      </c>
      <c r="AJ21" s="144">
        <v>29576</v>
      </c>
      <c r="AK21" s="144">
        <v>19633</v>
      </c>
      <c r="AL21" s="155"/>
      <c r="AM21" s="195" t="s">
        <v>54</v>
      </c>
      <c r="AN21" s="195" t="s">
        <v>54</v>
      </c>
      <c r="AO21" s="195" t="s">
        <v>54</v>
      </c>
      <c r="AP21" s="195" t="s">
        <v>54</v>
      </c>
      <c r="AQ21" s="195" t="s">
        <v>54</v>
      </c>
      <c r="AR21" s="195" t="s">
        <v>54</v>
      </c>
      <c r="AS21" s="195" t="s">
        <v>54</v>
      </c>
      <c r="AT21" s="155"/>
      <c r="AU21" s="144">
        <v>8730935</v>
      </c>
      <c r="AV21" s="144">
        <v>3155336</v>
      </c>
      <c r="AW21" s="144">
        <v>139970</v>
      </c>
      <c r="AX21" s="144">
        <v>2324381</v>
      </c>
      <c r="AY21" s="144">
        <v>92251</v>
      </c>
      <c r="AZ21" s="144">
        <f t="shared" si="0"/>
        <v>5711938</v>
      </c>
      <c r="BA21" s="144">
        <v>279481</v>
      </c>
      <c r="BB21" s="144">
        <v>2738861</v>
      </c>
      <c r="BC21" s="144">
        <f t="shared" ref="BC21:BC28" si="49">SUM(BA21+BB21)</f>
        <v>3018342</v>
      </c>
      <c r="BD21" s="144">
        <f t="shared" si="1"/>
        <v>8730280</v>
      </c>
      <c r="BE21" s="144">
        <v>1112785</v>
      </c>
      <c r="BF21" s="144">
        <f t="shared" si="4"/>
        <v>18574000</v>
      </c>
      <c r="BG21" s="155"/>
      <c r="BH21" s="144">
        <v>186164000</v>
      </c>
      <c r="BI21" s="144">
        <v>178814000</v>
      </c>
      <c r="BJ21" s="144">
        <f t="shared" si="5"/>
        <v>364978000</v>
      </c>
      <c r="BK21" s="29"/>
      <c r="BL21" s="1" t="s">
        <v>503</v>
      </c>
      <c r="BM21" s="144">
        <v>16503</v>
      </c>
      <c r="BN21" s="144">
        <v>1157</v>
      </c>
      <c r="BO21" s="144">
        <v>99</v>
      </c>
      <c r="BP21" s="144">
        <v>67</v>
      </c>
      <c r="BQ21" s="4" t="s">
        <v>505</v>
      </c>
      <c r="BR21" s="144">
        <v>765</v>
      </c>
      <c r="BS21" s="144">
        <v>156</v>
      </c>
      <c r="BT21" s="144">
        <v>60</v>
      </c>
      <c r="BU21" s="144">
        <v>60</v>
      </c>
      <c r="BV21" s="1" t="s">
        <v>508</v>
      </c>
      <c r="BW21" s="144">
        <v>406</v>
      </c>
      <c r="BX21" s="144">
        <v>97</v>
      </c>
      <c r="BY21" s="144">
        <v>44</v>
      </c>
      <c r="BZ21" s="144">
        <v>40</v>
      </c>
      <c r="CA21" s="144"/>
      <c r="CB21" s="144"/>
      <c r="CC21" s="144"/>
      <c r="CD21" s="144"/>
      <c r="CE21" s="144"/>
      <c r="CF21" s="144">
        <f t="shared" si="47"/>
        <v>17674</v>
      </c>
      <c r="CG21" s="144">
        <f t="shared" si="48"/>
        <v>1410</v>
      </c>
      <c r="CH21" s="144">
        <f t="shared" si="7"/>
        <v>203</v>
      </c>
      <c r="CI21" s="144">
        <f t="shared" si="8"/>
        <v>167</v>
      </c>
      <c r="CJ21" s="29"/>
      <c r="CK21" s="1">
        <v>347</v>
      </c>
      <c r="CL21" s="3" t="s">
        <v>53</v>
      </c>
      <c r="CM21" s="1">
        <v>25</v>
      </c>
      <c r="CN21" s="144">
        <v>19543</v>
      </c>
      <c r="CO21" s="1">
        <v>76</v>
      </c>
      <c r="CP21" s="3" t="s">
        <v>69</v>
      </c>
      <c r="CQ21" s="29"/>
      <c r="CR21" s="29"/>
      <c r="CT21" s="4" t="s">
        <v>540</v>
      </c>
      <c r="CU21" s="4" t="s">
        <v>541</v>
      </c>
      <c r="CV21" s="4" t="s">
        <v>542</v>
      </c>
      <c r="CW21" s="4" t="s">
        <v>528</v>
      </c>
      <c r="CX21" s="4" t="s">
        <v>543</v>
      </c>
      <c r="CY21" s="4" t="s">
        <v>543</v>
      </c>
      <c r="CZ21" s="4" t="s">
        <v>161</v>
      </c>
      <c r="DB21" s="26">
        <f t="shared" si="9"/>
        <v>132.42950476285472</v>
      </c>
      <c r="DC21" s="26">
        <f t="shared" si="10"/>
        <v>0.32237793626253053</v>
      </c>
      <c r="DD21" s="26">
        <f t="shared" si="11"/>
        <v>435.40372051269264</v>
      </c>
      <c r="DE21" s="26">
        <f t="shared" si="12"/>
        <v>926.33783851179487</v>
      </c>
      <c r="DF21" s="25">
        <f t="shared" si="13"/>
        <v>0.47002691934962854</v>
      </c>
      <c r="DG21" s="25">
        <f t="shared" si="14"/>
        <v>0.12514164961774524</v>
      </c>
      <c r="DH21" s="25">
        <f t="shared" si="15"/>
        <v>0.16250360719285023</v>
      </c>
      <c r="DI21" s="25">
        <f t="shared" si="16"/>
        <v>5.0890738619862021E-2</v>
      </c>
      <c r="DJ21" s="24">
        <f t="shared" si="17"/>
        <v>128.36747759282969</v>
      </c>
      <c r="DK21" s="27">
        <f t="shared" si="18"/>
        <v>30.826941299685799</v>
      </c>
      <c r="DL21" s="26">
        <f t="shared" si="19"/>
        <v>0.23278000891786527</v>
      </c>
      <c r="DM21" s="26">
        <f t="shared" si="20"/>
        <v>30.049618919579171</v>
      </c>
      <c r="DN21" s="26">
        <f t="shared" si="21"/>
        <v>3.1676724352900103</v>
      </c>
      <c r="DO21" s="26">
        <f t="shared" si="22"/>
        <v>0.90065333399830427</v>
      </c>
      <c r="DP21" s="26">
        <f t="shared" si="23"/>
        <v>0.88145229664355895</v>
      </c>
      <c r="DQ21" s="26">
        <f t="shared" si="24"/>
        <v>7.0320682260236397E-2</v>
      </c>
      <c r="DR21" s="26">
        <f t="shared" si="25"/>
        <v>1.2996158770806656</v>
      </c>
      <c r="DS21" s="26">
        <f t="shared" si="26"/>
        <v>0.82266009852216748</v>
      </c>
      <c r="DT21" s="115"/>
      <c r="DU21" s="144">
        <v>18926.900000000001</v>
      </c>
      <c r="DV21" s="144">
        <v>17906</v>
      </c>
      <c r="DW21" s="26">
        <f t="shared" si="27"/>
        <v>140.29471281615054</v>
      </c>
      <c r="DX21" s="26">
        <f t="shared" si="28"/>
        <v>0.34152449688010184</v>
      </c>
      <c r="DY21" s="26">
        <f t="shared" si="29"/>
        <v>461.26307002203208</v>
      </c>
      <c r="DZ21" s="26">
        <f t="shared" si="30"/>
        <v>981.35457998932725</v>
      </c>
      <c r="EA21" s="25">
        <f t="shared" si="31"/>
        <v>0.47002691934962854</v>
      </c>
      <c r="EB21" s="25">
        <f t="shared" si="32"/>
        <v>0.12514164961774524</v>
      </c>
      <c r="EC21" s="25">
        <f t="shared" si="33"/>
        <v>0.16250360719285023</v>
      </c>
      <c r="ED21" s="25">
        <f t="shared" si="34"/>
        <v>5.0890738619862021E-2</v>
      </c>
      <c r="EE21" s="27">
        <f t="shared" si="35"/>
        <v>121.17093469910371</v>
      </c>
      <c r="EF21" s="26">
        <f t="shared" si="36"/>
        <v>32.657804500472871</v>
      </c>
      <c r="EG21" s="26">
        <f t="shared" si="37"/>
        <v>0.23278000891786527</v>
      </c>
      <c r="EH21" s="26">
        <f t="shared" si="38"/>
        <v>30.049618919579171</v>
      </c>
      <c r="EI21" s="26">
        <f t="shared" si="39"/>
        <v>3.3558057579423992</v>
      </c>
      <c r="EJ21" s="26">
        <f t="shared" si="40"/>
        <v>0.95414463012960382</v>
      </c>
      <c r="EK21" s="26">
        <f t="shared" si="41"/>
        <v>0.93380321130243193</v>
      </c>
      <c r="EL21" s="26">
        <f t="shared" si="42"/>
        <v>7.4497144276136074E-2</v>
      </c>
      <c r="EM21" s="26">
        <f t="shared" si="43"/>
        <v>1.2996158770806656</v>
      </c>
      <c r="EN21" s="26">
        <f t="shared" si="44"/>
        <v>0.82266009852216748</v>
      </c>
    </row>
    <row r="22" spans="1:144" s="1" customFormat="1" ht="38.25">
      <c r="A22" s="1">
        <v>2004</v>
      </c>
      <c r="B22" s="117" t="s">
        <v>497</v>
      </c>
      <c r="C22" s="107" t="s">
        <v>199</v>
      </c>
      <c r="D22" s="108" t="s">
        <v>200</v>
      </c>
      <c r="E22" s="1" t="s">
        <v>52</v>
      </c>
      <c r="F22" s="1">
        <v>3</v>
      </c>
      <c r="H22" s="29"/>
      <c r="I22" s="144">
        <v>8960</v>
      </c>
      <c r="J22" s="144"/>
      <c r="K22" s="144">
        <v>498.4</v>
      </c>
      <c r="L22" s="3" t="s">
        <v>53</v>
      </c>
      <c r="M22" s="1">
        <v>25</v>
      </c>
      <c r="N22" s="29"/>
      <c r="O22" s="196">
        <v>11</v>
      </c>
      <c r="P22" s="196">
        <v>22</v>
      </c>
      <c r="Q22" s="196">
        <f t="shared" si="46"/>
        <v>33</v>
      </c>
      <c r="R22" s="196">
        <v>1.7</v>
      </c>
      <c r="S22" s="196">
        <f t="shared" si="2"/>
        <v>34.700000000000003</v>
      </c>
      <c r="T22" s="29"/>
      <c r="U22" s="144">
        <v>196358</v>
      </c>
      <c r="V22" s="144">
        <v>14611</v>
      </c>
      <c r="W22" s="144"/>
      <c r="X22" s="144"/>
      <c r="Y22" s="144">
        <v>47310</v>
      </c>
      <c r="Z22" s="149">
        <f t="shared" si="45"/>
        <v>258279</v>
      </c>
      <c r="AA22" s="144">
        <v>910</v>
      </c>
      <c r="AB22" s="144">
        <v>29677</v>
      </c>
      <c r="AC22" s="155"/>
      <c r="AD22" s="144">
        <v>22115</v>
      </c>
      <c r="AE22" s="144">
        <v>5152</v>
      </c>
      <c r="AF22" s="144">
        <v>266</v>
      </c>
      <c r="AG22" s="144">
        <v>183245</v>
      </c>
      <c r="AH22" s="195" t="s">
        <v>55</v>
      </c>
      <c r="AI22" s="144">
        <v>211754</v>
      </c>
      <c r="AJ22" s="144">
        <v>6930</v>
      </c>
      <c r="AK22" s="144">
        <v>1911</v>
      </c>
      <c r="AL22" s="155"/>
      <c r="AM22" s="144">
        <v>52698</v>
      </c>
      <c r="AN22" s="144">
        <v>139623</v>
      </c>
      <c r="AO22" s="144">
        <v>19225</v>
      </c>
      <c r="AP22" s="144">
        <v>8399</v>
      </c>
      <c r="AQ22" s="144">
        <v>27383</v>
      </c>
      <c r="AR22" s="144">
        <v>18018</v>
      </c>
      <c r="AS22" s="144">
        <v>3605</v>
      </c>
      <c r="AT22" s="155"/>
      <c r="AU22" s="144">
        <v>1474158</v>
      </c>
      <c r="AV22" s="144">
        <v>484033</v>
      </c>
      <c r="AW22" s="195" t="s">
        <v>55</v>
      </c>
      <c r="AX22" s="144">
        <v>241052</v>
      </c>
      <c r="AY22" s="195" t="s">
        <v>55</v>
      </c>
      <c r="AZ22" s="144">
        <f t="shared" si="0"/>
        <v>725085</v>
      </c>
      <c r="BA22" s="144">
        <v>147837</v>
      </c>
      <c r="BB22" s="144">
        <v>184539</v>
      </c>
      <c r="BC22" s="144">
        <f t="shared" si="49"/>
        <v>332376</v>
      </c>
      <c r="BD22" s="144">
        <f t="shared" si="1"/>
        <v>1057461</v>
      </c>
      <c r="BE22" s="144">
        <v>169045</v>
      </c>
      <c r="BF22" s="144">
        <f t="shared" si="4"/>
        <v>2700664</v>
      </c>
      <c r="BG22" s="155"/>
      <c r="BH22" s="144">
        <v>64906343</v>
      </c>
      <c r="BI22" s="144">
        <v>36495056</v>
      </c>
      <c r="BJ22" s="144">
        <f t="shared" si="5"/>
        <v>101401399</v>
      </c>
      <c r="BK22" s="29"/>
      <c r="BL22" s="1" t="s">
        <v>201</v>
      </c>
      <c r="BM22" s="144">
        <v>2903</v>
      </c>
      <c r="BN22" s="144">
        <v>185</v>
      </c>
      <c r="BO22" s="144">
        <v>81</v>
      </c>
      <c r="BP22" s="144">
        <v>81</v>
      </c>
      <c r="BQ22" s="4" t="s">
        <v>202</v>
      </c>
      <c r="BR22" s="144">
        <v>172</v>
      </c>
      <c r="BS22" s="144">
        <v>20</v>
      </c>
      <c r="BT22" s="144">
        <v>58</v>
      </c>
      <c r="BU22" s="144">
        <v>30</v>
      </c>
      <c r="BV22" s="1" t="s">
        <v>503</v>
      </c>
      <c r="BW22" s="144">
        <v>202.4</v>
      </c>
      <c r="BX22" s="144">
        <v>13</v>
      </c>
      <c r="BY22" s="144">
        <v>35</v>
      </c>
      <c r="BZ22" s="144">
        <v>35</v>
      </c>
      <c r="CA22" s="144"/>
      <c r="CB22" s="144"/>
      <c r="CC22" s="144"/>
      <c r="CD22" s="144"/>
      <c r="CE22" s="144"/>
      <c r="CF22" s="144">
        <f t="shared" si="47"/>
        <v>3277.4</v>
      </c>
      <c r="CG22" s="144">
        <f t="shared" si="48"/>
        <v>218</v>
      </c>
      <c r="CH22" s="144">
        <f t="shared" si="7"/>
        <v>174</v>
      </c>
      <c r="CI22" s="144">
        <f t="shared" si="8"/>
        <v>146</v>
      </c>
      <c r="CJ22" s="29"/>
      <c r="CK22" s="1">
        <v>41</v>
      </c>
      <c r="CL22" s="3" t="s">
        <v>53</v>
      </c>
      <c r="CM22" s="193" t="s">
        <v>510</v>
      </c>
      <c r="CN22" s="144">
        <v>360</v>
      </c>
      <c r="CO22" s="193" t="s">
        <v>510</v>
      </c>
      <c r="CP22" s="3" t="s">
        <v>69</v>
      </c>
      <c r="CQ22" s="29"/>
      <c r="CR22" s="29"/>
      <c r="CT22" s="4" t="s">
        <v>544</v>
      </c>
      <c r="CU22" s="4" t="s">
        <v>203</v>
      </c>
      <c r="CV22" s="4" t="s">
        <v>204</v>
      </c>
      <c r="CW22" s="4" t="s">
        <v>544</v>
      </c>
      <c r="CX22" s="4" t="s">
        <v>544</v>
      </c>
      <c r="CY22" s="4" t="s">
        <v>544</v>
      </c>
      <c r="CZ22" s="4" t="s">
        <v>545</v>
      </c>
      <c r="DB22" s="26">
        <f t="shared" si="9"/>
        <v>28.825781249999999</v>
      </c>
      <c r="DC22" s="26">
        <f t="shared" si="10"/>
        <v>0.1015625</v>
      </c>
      <c r="DD22" s="26">
        <f t="shared" si="11"/>
        <v>118.02020089285715</v>
      </c>
      <c r="DE22" s="26">
        <f t="shared" si="12"/>
        <v>301.41339285714287</v>
      </c>
      <c r="DF22" s="25">
        <f t="shared" si="13"/>
        <v>0.39155592846796194</v>
      </c>
      <c r="DG22" s="25">
        <f t="shared" si="14"/>
        <v>8.9256568014384613E-2</v>
      </c>
      <c r="DH22" s="25">
        <f t="shared" si="15"/>
        <v>0.12307195563757653</v>
      </c>
      <c r="DI22" s="25">
        <f t="shared" si="16"/>
        <v>2.6633399801515557E-2</v>
      </c>
      <c r="DJ22" s="24">
        <f t="shared" si="17"/>
        <v>258.21325648414984</v>
      </c>
      <c r="DK22" s="27">
        <f t="shared" si="18"/>
        <v>20.451450892857142</v>
      </c>
      <c r="DL22" s="26">
        <f t="shared" si="19"/>
        <v>0.70948470452495171</v>
      </c>
      <c r="DM22" s="26">
        <f t="shared" si="20"/>
        <v>14.737995579688395</v>
      </c>
      <c r="DN22" s="26">
        <f t="shared" si="21"/>
        <v>2.4681919642857144</v>
      </c>
      <c r="DO22" s="26">
        <f t="shared" si="22"/>
        <v>0.57499999999999996</v>
      </c>
      <c r="DP22" s="26">
        <f t="shared" si="23"/>
        <v>0.36578125</v>
      </c>
      <c r="DQ22" s="26">
        <f t="shared" si="24"/>
        <v>2.4330357142857143E-2</v>
      </c>
      <c r="DR22" s="26">
        <f t="shared" si="25"/>
        <v>5.0144092219020173</v>
      </c>
      <c r="DS22" s="26">
        <f t="shared" si="26"/>
        <v>0.83908045977011492</v>
      </c>
      <c r="DT22" s="115"/>
      <c r="DU22" s="144">
        <v>7292.5</v>
      </c>
      <c r="DV22" s="144">
        <v>8704</v>
      </c>
      <c r="DW22" s="26">
        <f t="shared" si="27"/>
        <v>35.41707233459033</v>
      </c>
      <c r="DX22" s="26">
        <f t="shared" si="28"/>
        <v>0.12478573877271169</v>
      </c>
      <c r="DY22" s="26">
        <f t="shared" si="29"/>
        <v>145.00665066849504</v>
      </c>
      <c r="DZ22" s="26">
        <f t="shared" si="30"/>
        <v>370.33445320534798</v>
      </c>
      <c r="EA22" s="25">
        <f t="shared" si="31"/>
        <v>0.39155592846796194</v>
      </c>
      <c r="EB22" s="25">
        <f t="shared" si="32"/>
        <v>8.9256568014384613E-2</v>
      </c>
      <c r="EC22" s="25">
        <f t="shared" si="33"/>
        <v>0.12307195563757653</v>
      </c>
      <c r="ED22" s="25">
        <f t="shared" si="34"/>
        <v>2.6633399801515557E-2</v>
      </c>
      <c r="EE22" s="27">
        <f t="shared" si="35"/>
        <v>210.15850144092218</v>
      </c>
      <c r="EF22" s="26">
        <f t="shared" si="36"/>
        <v>25.127871100445663</v>
      </c>
      <c r="EG22" s="26">
        <f t="shared" si="37"/>
        <v>0.70948470452495171</v>
      </c>
      <c r="EH22" s="26">
        <f t="shared" si="38"/>
        <v>14.737995579688395</v>
      </c>
      <c r="EI22" s="26">
        <f t="shared" si="39"/>
        <v>3.0325677065478231</v>
      </c>
      <c r="EJ22" s="26">
        <f t="shared" si="40"/>
        <v>0.70647925951319845</v>
      </c>
      <c r="EK22" s="26">
        <f t="shared" si="41"/>
        <v>0.44942063764141243</v>
      </c>
      <c r="EL22" s="26">
        <f t="shared" si="42"/>
        <v>2.9893726431264998E-2</v>
      </c>
      <c r="EM22" s="26">
        <f t="shared" si="43"/>
        <v>5.0144092219020173</v>
      </c>
      <c r="EN22" s="26">
        <f t="shared" si="44"/>
        <v>0.83908045977011492</v>
      </c>
    </row>
    <row r="23" spans="1:144" s="1" customFormat="1" ht="33.75" customHeight="1">
      <c r="A23" s="1">
        <v>2004</v>
      </c>
      <c r="B23" s="112" t="s">
        <v>285</v>
      </c>
      <c r="C23" s="107" t="s">
        <v>50</v>
      </c>
      <c r="D23" s="108" t="s">
        <v>51</v>
      </c>
      <c r="E23" s="1" t="s">
        <v>52</v>
      </c>
      <c r="F23" s="1">
        <v>1</v>
      </c>
      <c r="G23" s="1">
        <v>0</v>
      </c>
      <c r="H23" s="29"/>
      <c r="I23" s="144"/>
      <c r="J23" s="144">
        <v>2150</v>
      </c>
      <c r="K23" s="144">
        <v>125</v>
      </c>
      <c r="L23" s="3" t="s">
        <v>53</v>
      </c>
      <c r="M23" s="1">
        <v>60</v>
      </c>
      <c r="N23" s="29"/>
      <c r="O23" s="196">
        <v>7</v>
      </c>
      <c r="P23" s="196">
        <v>8</v>
      </c>
      <c r="Q23" s="196">
        <f>SUM(O23+P23)</f>
        <v>15</v>
      </c>
      <c r="R23" s="196">
        <v>4</v>
      </c>
      <c r="S23" s="196">
        <f>SUM(Q23+R23)</f>
        <v>19</v>
      </c>
      <c r="T23" s="29"/>
      <c r="U23" s="144">
        <v>211265</v>
      </c>
      <c r="V23" s="144">
        <v>3666</v>
      </c>
      <c r="W23" s="144">
        <v>833</v>
      </c>
      <c r="X23" s="144">
        <v>79</v>
      </c>
      <c r="Y23" s="144">
        <v>1071</v>
      </c>
      <c r="Z23" s="149">
        <f>SUM(U23:Y23)</f>
        <v>216914</v>
      </c>
      <c r="AA23" s="144">
        <v>650</v>
      </c>
      <c r="AB23" s="144">
        <v>8060</v>
      </c>
      <c r="AC23" s="155"/>
      <c r="AD23" s="144">
        <v>5246</v>
      </c>
      <c r="AE23" s="144">
        <v>1500</v>
      </c>
      <c r="AF23" s="144">
        <v>25</v>
      </c>
      <c r="AG23" s="144">
        <v>144865</v>
      </c>
      <c r="AH23" s="195" t="s">
        <v>54</v>
      </c>
      <c r="AI23" s="144">
        <v>190939</v>
      </c>
      <c r="AJ23" s="144">
        <v>1836</v>
      </c>
      <c r="AK23" s="144">
        <v>355</v>
      </c>
      <c r="AL23" s="155"/>
      <c r="AM23" s="144">
        <v>50268</v>
      </c>
      <c r="AN23" s="144">
        <v>148735</v>
      </c>
      <c r="AO23" s="195" t="s">
        <v>55</v>
      </c>
      <c r="AP23" s="144"/>
      <c r="AQ23" s="144">
        <v>1300</v>
      </c>
      <c r="AR23" s="144">
        <v>1386</v>
      </c>
      <c r="AS23" s="144">
        <v>1285</v>
      </c>
      <c r="AT23" s="155"/>
      <c r="AU23" s="144">
        <v>716000</v>
      </c>
      <c r="AV23" s="144">
        <v>251200</v>
      </c>
      <c r="AW23" s="144">
        <v>8500</v>
      </c>
      <c r="AX23" s="144">
        <v>65000</v>
      </c>
      <c r="AY23" s="144">
        <v>150000</v>
      </c>
      <c r="AZ23" s="144">
        <f>SUM(AV23:AY23)</f>
        <v>474700</v>
      </c>
      <c r="BA23" s="144">
        <v>53793</v>
      </c>
      <c r="BB23" s="144">
        <v>39964</v>
      </c>
      <c r="BC23" s="144">
        <f>SUM(BA23+BB23)</f>
        <v>93757</v>
      </c>
      <c r="BD23" s="144">
        <f>SUM(AZ23+BC23)</f>
        <v>568457</v>
      </c>
      <c r="BE23" s="144">
        <v>75000</v>
      </c>
      <c r="BF23" s="144">
        <f>SUM(AU23+BD23+BE23)</f>
        <v>1359457</v>
      </c>
      <c r="BG23" s="155"/>
      <c r="BH23" s="144">
        <v>0</v>
      </c>
      <c r="BI23" s="144">
        <v>0</v>
      </c>
      <c r="BJ23" s="144">
        <f>SUM(BH23+BI23)</f>
        <v>0</v>
      </c>
      <c r="BK23" s="29"/>
      <c r="BL23" s="1" t="s">
        <v>56</v>
      </c>
      <c r="BM23" s="144">
        <v>36000</v>
      </c>
      <c r="BN23" s="144">
        <v>338</v>
      </c>
      <c r="BO23" s="144">
        <v>83</v>
      </c>
      <c r="BP23" s="144">
        <v>60</v>
      </c>
      <c r="BQ23" s="4"/>
      <c r="BR23" s="144"/>
      <c r="BS23" s="144"/>
      <c r="BT23" s="144"/>
      <c r="BU23" s="144"/>
      <c r="BW23" s="144"/>
      <c r="BX23" s="144"/>
      <c r="BY23" s="144"/>
      <c r="BZ23" s="144"/>
      <c r="CA23" s="144"/>
      <c r="CB23" s="144"/>
      <c r="CC23" s="144"/>
      <c r="CD23" s="144"/>
      <c r="CE23" s="144"/>
      <c r="CF23" s="144">
        <f t="shared" si="47"/>
        <v>36000</v>
      </c>
      <c r="CG23" s="144">
        <f t="shared" si="48"/>
        <v>338</v>
      </c>
      <c r="CH23" s="144">
        <f>SUM(BO23+BT23+BY23+CD23)</f>
        <v>83</v>
      </c>
      <c r="CI23" s="144">
        <f>SUM(BP23+BU23+BZ23+CE23)</f>
        <v>60</v>
      </c>
      <c r="CJ23" s="29"/>
      <c r="CK23" s="1">
        <v>25</v>
      </c>
      <c r="CL23" s="3" t="s">
        <v>53</v>
      </c>
      <c r="CN23" s="144"/>
      <c r="CP23" s="3" t="s">
        <v>69</v>
      </c>
      <c r="CQ23" s="29"/>
      <c r="CR23" s="29"/>
      <c r="CT23" s="4" t="s">
        <v>546</v>
      </c>
      <c r="CU23" s="4" t="s">
        <v>58</v>
      </c>
      <c r="CV23" s="4" t="s">
        <v>59</v>
      </c>
      <c r="CW23" s="4" t="s">
        <v>547</v>
      </c>
      <c r="CX23" s="4" t="s">
        <v>55</v>
      </c>
      <c r="CY23" s="4" t="s">
        <v>546</v>
      </c>
      <c r="CZ23" s="4" t="s">
        <v>548</v>
      </c>
      <c r="DB23" s="26" t="e">
        <f>Z23/I23</f>
        <v>#DIV/0!</v>
      </c>
      <c r="DC23" s="26" t="e">
        <f>AA23/I23</f>
        <v>#DIV/0!</v>
      </c>
      <c r="DD23" s="26" t="e">
        <f>BD23/I23</f>
        <v>#DIV/0!</v>
      </c>
      <c r="DE23" s="26" t="e">
        <f>BF23/I23</f>
        <v>#DIV/0!</v>
      </c>
      <c r="DF23" s="25">
        <f>BD23/BF23</f>
        <v>0.41815004078834417</v>
      </c>
      <c r="DG23" s="25">
        <f>AX23/BF23</f>
        <v>4.7813207773397759E-2</v>
      </c>
      <c r="DH23" s="25">
        <f>BC23/BF23</f>
        <v>6.8966506480160825E-2</v>
      </c>
      <c r="DI23" s="25" t="e">
        <f>BF23/BJ23</f>
        <v>#DIV/0!</v>
      </c>
      <c r="DJ23" s="24">
        <f>I23/S23</f>
        <v>0</v>
      </c>
      <c r="DK23" s="27" t="e">
        <f>AG23/I23</f>
        <v>#DIV/0!</v>
      </c>
      <c r="DL23" s="26">
        <f>AG23/Z23</f>
        <v>0.66784532118719864</v>
      </c>
      <c r="DM23" s="26">
        <f>BF23/AG23</f>
        <v>9.38430262658337</v>
      </c>
      <c r="DN23" s="26" t="e">
        <f>AD23/I23</f>
        <v>#DIV/0!</v>
      </c>
      <c r="DO23" s="26" t="e">
        <f>AE23/I23</f>
        <v>#DIV/0!</v>
      </c>
      <c r="DP23" s="26" t="e">
        <f>CF23/I23</f>
        <v>#DIV/0!</v>
      </c>
      <c r="DQ23" s="26" t="e">
        <f>CG23/I23</f>
        <v>#DIV/0!</v>
      </c>
      <c r="DR23" s="26">
        <f>CH23/S23</f>
        <v>4.3684210526315788</v>
      </c>
      <c r="DS23" s="26">
        <f>CI23/CH23</f>
        <v>0.72289156626506024</v>
      </c>
      <c r="DT23" s="115"/>
      <c r="DU23" s="144"/>
      <c r="DV23" s="144"/>
      <c r="DW23" s="26" t="e">
        <f t="shared" si="27"/>
        <v>#DIV/0!</v>
      </c>
      <c r="DX23" s="26" t="e">
        <f t="shared" si="28"/>
        <v>#DIV/0!</v>
      </c>
      <c r="DY23" s="26" t="e">
        <f t="shared" si="29"/>
        <v>#DIV/0!</v>
      </c>
      <c r="DZ23" s="26" t="e">
        <f t="shared" si="30"/>
        <v>#DIV/0!</v>
      </c>
      <c r="EA23" s="25">
        <f t="shared" si="31"/>
        <v>0.41815004078834417</v>
      </c>
      <c r="EB23" s="25">
        <f t="shared" si="32"/>
        <v>4.7813207773397759E-2</v>
      </c>
      <c r="EC23" s="25">
        <f t="shared" si="33"/>
        <v>6.8966506480160825E-2</v>
      </c>
      <c r="ED23" s="25" t="e">
        <f t="shared" si="34"/>
        <v>#DIV/0!</v>
      </c>
      <c r="EE23" s="27">
        <f t="shared" si="35"/>
        <v>0</v>
      </c>
      <c r="EF23" s="26" t="e">
        <f t="shared" si="36"/>
        <v>#DIV/0!</v>
      </c>
      <c r="EG23" s="26">
        <f t="shared" si="37"/>
        <v>0.66784532118719864</v>
      </c>
      <c r="EH23" s="26">
        <f t="shared" si="38"/>
        <v>9.38430262658337</v>
      </c>
      <c r="EI23" s="26" t="e">
        <f t="shared" si="39"/>
        <v>#DIV/0!</v>
      </c>
      <c r="EJ23" s="26" t="e">
        <f t="shared" si="40"/>
        <v>#DIV/0!</v>
      </c>
      <c r="EK23" s="26" t="e">
        <f t="shared" si="41"/>
        <v>#DIV/0!</v>
      </c>
      <c r="EL23" s="26" t="e">
        <f t="shared" si="42"/>
        <v>#DIV/0!</v>
      </c>
      <c r="EM23" s="26">
        <f t="shared" si="43"/>
        <v>4.3684210526315788</v>
      </c>
      <c r="EN23" s="26">
        <f t="shared" si="44"/>
        <v>0.72289156626506024</v>
      </c>
    </row>
    <row r="24" spans="1:144" s="1" customFormat="1" ht="25.5">
      <c r="B24" s="112" t="s">
        <v>210</v>
      </c>
      <c r="C24" s="107" t="s">
        <v>121</v>
      </c>
      <c r="D24" s="108" t="s">
        <v>122</v>
      </c>
      <c r="E24" s="1" t="s">
        <v>52</v>
      </c>
      <c r="F24" s="1">
        <v>3</v>
      </c>
      <c r="H24" s="29"/>
      <c r="I24" s="144"/>
      <c r="J24" s="144">
        <v>37949</v>
      </c>
      <c r="K24" s="144">
        <v>2303</v>
      </c>
      <c r="L24" s="3" t="s">
        <v>53</v>
      </c>
      <c r="M24" s="1">
        <v>100</v>
      </c>
      <c r="N24" s="29"/>
      <c r="O24" s="196">
        <v>75.45</v>
      </c>
      <c r="P24" s="196">
        <v>210.3</v>
      </c>
      <c r="Q24" s="196">
        <f t="shared" si="46"/>
        <v>285.75</v>
      </c>
      <c r="R24" s="196">
        <v>30.85</v>
      </c>
      <c r="S24" s="196">
        <f t="shared" si="2"/>
        <v>316.60000000000002</v>
      </c>
      <c r="T24" s="29"/>
      <c r="U24" s="144">
        <v>10509670</v>
      </c>
      <c r="V24" s="144">
        <v>25558</v>
      </c>
      <c r="W24" s="144">
        <v>85189</v>
      </c>
      <c r="X24" s="144">
        <v>487789</v>
      </c>
      <c r="Y24" s="195" t="s">
        <v>54</v>
      </c>
      <c r="Z24" s="149">
        <f t="shared" si="45"/>
        <v>11108206</v>
      </c>
      <c r="AA24" s="144">
        <v>24549</v>
      </c>
      <c r="AB24" s="144">
        <v>311815</v>
      </c>
      <c r="AC24" s="155"/>
      <c r="AD24" s="144">
        <v>225716</v>
      </c>
      <c r="AE24" s="144">
        <v>26204</v>
      </c>
      <c r="AF24" s="144">
        <v>1462</v>
      </c>
      <c r="AG24" s="144">
        <v>3336748</v>
      </c>
      <c r="AH24" s="195" t="s">
        <v>54</v>
      </c>
      <c r="AI24" s="144">
        <v>3053979</v>
      </c>
      <c r="AJ24" s="144">
        <v>24371</v>
      </c>
      <c r="AK24" s="144">
        <v>26402</v>
      </c>
      <c r="AL24" s="155"/>
      <c r="AM24" s="144">
        <v>413272</v>
      </c>
      <c r="AN24" s="144">
        <v>924830</v>
      </c>
      <c r="AO24" s="144">
        <v>151740</v>
      </c>
      <c r="AP24" s="144">
        <v>30287</v>
      </c>
      <c r="AQ24" s="144">
        <v>175329</v>
      </c>
      <c r="AR24" s="144">
        <v>91410</v>
      </c>
      <c r="AS24" s="195" t="s">
        <v>54</v>
      </c>
      <c r="AT24" s="155"/>
      <c r="AU24" s="144">
        <v>17562421</v>
      </c>
      <c r="AV24" s="144">
        <v>2420710</v>
      </c>
      <c r="AW24" s="195" t="s">
        <v>54</v>
      </c>
      <c r="AX24" s="144">
        <v>4307808</v>
      </c>
      <c r="AY24" s="144">
        <v>0</v>
      </c>
      <c r="AZ24" s="144">
        <f t="shared" si="0"/>
        <v>6728518</v>
      </c>
      <c r="BA24" s="144">
        <v>548715</v>
      </c>
      <c r="BB24" s="144">
        <v>8005752</v>
      </c>
      <c r="BC24" s="144">
        <f t="shared" si="49"/>
        <v>8554467</v>
      </c>
      <c r="BD24" s="144">
        <f t="shared" si="1"/>
        <v>15282985</v>
      </c>
      <c r="BE24" s="144">
        <v>3459741</v>
      </c>
      <c r="BF24" s="144">
        <f>SUM(AU24+BD24+BE24)</f>
        <v>36305147</v>
      </c>
      <c r="BG24" s="155"/>
      <c r="BH24" s="144">
        <v>461321000</v>
      </c>
      <c r="BI24" s="144">
        <v>1050953000</v>
      </c>
      <c r="BJ24" s="144">
        <f>SUM(BH24+BI24)</f>
        <v>1512274000</v>
      </c>
      <c r="BK24" s="29"/>
      <c r="BL24" s="1" t="s">
        <v>123</v>
      </c>
      <c r="BM24" s="144">
        <v>47264</v>
      </c>
      <c r="BN24" s="144">
        <v>4065</v>
      </c>
      <c r="BO24" s="144">
        <v>1067.5</v>
      </c>
      <c r="BP24" s="144">
        <v>703</v>
      </c>
      <c r="BQ24" s="4" t="s">
        <v>236</v>
      </c>
      <c r="BR24" s="144">
        <v>800</v>
      </c>
      <c r="BS24" s="144">
        <v>23</v>
      </c>
      <c r="BT24" s="144">
        <v>37.5</v>
      </c>
      <c r="BU24" s="144">
        <v>32.5</v>
      </c>
      <c r="BV24" s="1" t="s">
        <v>509</v>
      </c>
      <c r="BW24" s="144">
        <v>2322.6</v>
      </c>
      <c r="BX24" s="144">
        <v>349</v>
      </c>
      <c r="BY24" s="144">
        <v>77</v>
      </c>
      <c r="BZ24" s="144">
        <v>71</v>
      </c>
      <c r="CA24" s="144"/>
      <c r="CB24" s="144"/>
      <c r="CC24" s="144"/>
      <c r="CD24" s="144"/>
      <c r="CE24" s="144"/>
      <c r="CF24" s="144">
        <f t="shared" si="47"/>
        <v>50386.6</v>
      </c>
      <c r="CG24" s="144">
        <f t="shared" si="48"/>
        <v>4437</v>
      </c>
      <c r="CH24" s="144">
        <f t="shared" si="7"/>
        <v>1182</v>
      </c>
      <c r="CI24" s="144">
        <f t="shared" si="8"/>
        <v>806.5</v>
      </c>
      <c r="CJ24" s="29"/>
      <c r="CK24" s="1">
        <v>925</v>
      </c>
      <c r="CL24" s="3" t="s">
        <v>53</v>
      </c>
      <c r="CM24" s="1">
        <v>30</v>
      </c>
      <c r="CN24" s="144">
        <v>7559</v>
      </c>
      <c r="CO24" s="1">
        <v>147</v>
      </c>
      <c r="CP24" s="3" t="s">
        <v>69</v>
      </c>
      <c r="CQ24" s="29"/>
      <c r="CR24" s="29"/>
      <c r="CT24" s="4" t="s">
        <v>549</v>
      </c>
      <c r="CU24" s="4" t="s">
        <v>125</v>
      </c>
      <c r="CV24" s="4" t="s">
        <v>126</v>
      </c>
      <c r="CW24" s="4" t="s">
        <v>549</v>
      </c>
      <c r="CX24" s="4" t="s">
        <v>549</v>
      </c>
      <c r="CY24" s="4" t="s">
        <v>549</v>
      </c>
      <c r="CZ24" s="4" t="s">
        <v>128</v>
      </c>
      <c r="DB24" s="26" t="e">
        <f t="shared" si="9"/>
        <v>#DIV/0!</v>
      </c>
      <c r="DC24" s="26" t="e">
        <f t="shared" si="10"/>
        <v>#DIV/0!</v>
      </c>
      <c r="DD24" s="26" t="e">
        <f t="shared" si="11"/>
        <v>#DIV/0!</v>
      </c>
      <c r="DE24" s="26" t="e">
        <f>BF24/I24</f>
        <v>#DIV/0!</v>
      </c>
      <c r="DF24" s="25">
        <f t="shared" si="13"/>
        <v>0.42095918245421232</v>
      </c>
      <c r="DG24" s="25">
        <f t="shared" si="14"/>
        <v>0.11865557244541662</v>
      </c>
      <c r="DH24" s="25">
        <f t="shared" si="15"/>
        <v>0.23562683825519284</v>
      </c>
      <c r="DI24" s="25">
        <f t="shared" si="16"/>
        <v>2.4006990135385518E-2</v>
      </c>
      <c r="DJ24" s="24">
        <f t="shared" si="17"/>
        <v>0</v>
      </c>
      <c r="DK24" s="27" t="e">
        <f t="shared" si="18"/>
        <v>#DIV/0!</v>
      </c>
      <c r="DL24" s="26">
        <f t="shared" si="19"/>
        <v>0.30038585888666453</v>
      </c>
      <c r="DM24" s="26">
        <f t="shared" si="20"/>
        <v>10.880398220063366</v>
      </c>
      <c r="DN24" s="26" t="e">
        <f t="shared" si="21"/>
        <v>#DIV/0!</v>
      </c>
      <c r="DO24" s="26" t="e">
        <f t="shared" si="22"/>
        <v>#DIV/0!</v>
      </c>
      <c r="DP24" s="26" t="e">
        <f t="shared" si="23"/>
        <v>#DIV/0!</v>
      </c>
      <c r="DQ24" s="26" t="e">
        <f>CG24/I24</f>
        <v>#DIV/0!</v>
      </c>
      <c r="DR24" s="26">
        <f>CH24/S24</f>
        <v>3.7334175615919136</v>
      </c>
      <c r="DS24" s="26">
        <f>CI24/CH24</f>
        <v>0.68231810490693734</v>
      </c>
      <c r="DT24" s="115"/>
      <c r="DU24" s="144">
        <v>36891</v>
      </c>
      <c r="DV24" s="144">
        <v>37642.1</v>
      </c>
      <c r="DW24" s="26">
        <f t="shared" si="27"/>
        <v>301.10883413298637</v>
      </c>
      <c r="DX24" s="26">
        <f t="shared" si="28"/>
        <v>0.66544685695698136</v>
      </c>
      <c r="DY24" s="26">
        <f t="shared" si="29"/>
        <v>414.27407768832506</v>
      </c>
      <c r="DZ24" s="26">
        <f t="shared" si="30"/>
        <v>984.11935160337214</v>
      </c>
      <c r="EA24" s="25">
        <f t="shared" si="31"/>
        <v>0.42095918245421232</v>
      </c>
      <c r="EB24" s="25">
        <f t="shared" si="32"/>
        <v>0.11865557244541662</v>
      </c>
      <c r="EC24" s="25">
        <f t="shared" si="33"/>
        <v>0.23562683825519284</v>
      </c>
      <c r="ED24" s="25">
        <f t="shared" si="34"/>
        <v>2.4006990135385518E-2</v>
      </c>
      <c r="EE24" s="27">
        <f t="shared" si="35"/>
        <v>116.52242577384712</v>
      </c>
      <c r="EF24" s="26">
        <f t="shared" si="36"/>
        <v>90.448835759399316</v>
      </c>
      <c r="EG24" s="26">
        <f t="shared" si="37"/>
        <v>0.30038585888666453</v>
      </c>
      <c r="EH24" s="26">
        <f t="shared" si="38"/>
        <v>10.880398220063366</v>
      </c>
      <c r="EI24" s="26">
        <f t="shared" si="39"/>
        <v>6.1184570762516604</v>
      </c>
      <c r="EJ24" s="26">
        <f t="shared" si="40"/>
        <v>0.71030874739096261</v>
      </c>
      <c r="EK24" s="26">
        <f t="shared" si="41"/>
        <v>1.3658236426228618</v>
      </c>
      <c r="EL24" s="26">
        <f t="shared" si="42"/>
        <v>0.1202732373749695</v>
      </c>
      <c r="EM24" s="26">
        <f t="shared" si="43"/>
        <v>3.7334175615919136</v>
      </c>
      <c r="EN24" s="26">
        <f t="shared" si="44"/>
        <v>0.68231810490693734</v>
      </c>
    </row>
    <row r="25" spans="1:144" s="1" customFormat="1" ht="42.75" customHeight="1">
      <c r="B25" s="117" t="s">
        <v>287</v>
      </c>
      <c r="C25" s="107"/>
      <c r="D25" s="108"/>
      <c r="E25" s="4" t="s">
        <v>64</v>
      </c>
      <c r="F25" s="1">
        <v>3</v>
      </c>
      <c r="G25" s="1">
        <v>1</v>
      </c>
      <c r="H25" s="29"/>
      <c r="I25" s="144">
        <v>5667</v>
      </c>
      <c r="J25" s="144">
        <v>5205</v>
      </c>
      <c r="K25" s="144">
        <v>437</v>
      </c>
      <c r="L25" s="3" t="s">
        <v>53</v>
      </c>
      <c r="M25" s="1">
        <v>25</v>
      </c>
      <c r="N25" s="29"/>
      <c r="O25" s="196">
        <v>6.59</v>
      </c>
      <c r="P25" s="196">
        <v>16.73</v>
      </c>
      <c r="Q25" s="196">
        <f t="shared" si="46"/>
        <v>23.32</v>
      </c>
      <c r="R25" s="196">
        <v>1.03</v>
      </c>
      <c r="S25" s="196">
        <f t="shared" si="2"/>
        <v>24.35</v>
      </c>
      <c r="T25" s="29"/>
      <c r="U25" s="144">
        <v>162932</v>
      </c>
      <c r="V25" s="144">
        <v>7190</v>
      </c>
      <c r="W25" s="144">
        <v>1147</v>
      </c>
      <c r="X25" s="144">
        <v>319</v>
      </c>
      <c r="Y25" s="144">
        <v>25252</v>
      </c>
      <c r="Z25" s="149">
        <f t="shared" si="45"/>
        <v>196840</v>
      </c>
      <c r="AA25" s="144">
        <v>846</v>
      </c>
      <c r="AB25" s="144">
        <v>11846</v>
      </c>
      <c r="AC25" s="155"/>
      <c r="AD25" s="144">
        <v>12007</v>
      </c>
      <c r="AE25" s="144">
        <v>5200</v>
      </c>
      <c r="AF25" s="144">
        <v>208</v>
      </c>
      <c r="AG25" s="144">
        <v>150614</v>
      </c>
      <c r="AH25" s="144">
        <v>24888</v>
      </c>
      <c r="AI25" s="144">
        <v>286467</v>
      </c>
      <c r="AJ25" s="144">
        <v>2299</v>
      </c>
      <c r="AK25" s="144">
        <v>1416</v>
      </c>
      <c r="AL25" s="155"/>
      <c r="AM25" s="144">
        <v>65438</v>
      </c>
      <c r="AN25" s="144">
        <v>182976</v>
      </c>
      <c r="AO25" s="144">
        <v>9640</v>
      </c>
      <c r="AP25" s="144">
        <v>6575</v>
      </c>
      <c r="AQ25" s="144">
        <v>12654</v>
      </c>
      <c r="AR25" s="144">
        <v>15522</v>
      </c>
      <c r="AS25" s="144">
        <v>3080</v>
      </c>
      <c r="AT25" s="155"/>
      <c r="AU25" s="144">
        <v>1334467</v>
      </c>
      <c r="AV25" s="144">
        <v>390209</v>
      </c>
      <c r="AW25" s="144">
        <v>5690</v>
      </c>
      <c r="AX25" s="144">
        <v>213120</v>
      </c>
      <c r="AY25" s="144"/>
      <c r="AZ25" s="144">
        <f t="shared" si="0"/>
        <v>609019</v>
      </c>
      <c r="BA25" s="144">
        <v>106479</v>
      </c>
      <c r="BB25" s="144">
        <v>189341</v>
      </c>
      <c r="BC25" s="144">
        <f t="shared" si="49"/>
        <v>295820</v>
      </c>
      <c r="BD25" s="144">
        <f t="shared" si="1"/>
        <v>904839</v>
      </c>
      <c r="BE25" s="144">
        <v>104575</v>
      </c>
      <c r="BF25" s="144">
        <f>SUM(AU25+BD25+BE25)</f>
        <v>2343881</v>
      </c>
      <c r="BG25" s="155"/>
      <c r="BH25" s="144">
        <v>33650212</v>
      </c>
      <c r="BI25" s="144">
        <v>27752915</v>
      </c>
      <c r="BJ25" s="144">
        <f>SUM(BH25+BI25)</f>
        <v>61403127</v>
      </c>
      <c r="BK25" s="29"/>
      <c r="BL25" s="1" t="s">
        <v>75</v>
      </c>
      <c r="BM25" s="144">
        <v>3149</v>
      </c>
      <c r="BN25" s="144">
        <v>150</v>
      </c>
      <c r="BO25" s="144">
        <v>74.5</v>
      </c>
      <c r="BP25" s="144">
        <v>70</v>
      </c>
      <c r="BQ25" s="4" t="s">
        <v>76</v>
      </c>
      <c r="BR25" s="144">
        <v>315</v>
      </c>
      <c r="BS25" s="144">
        <v>12</v>
      </c>
      <c r="BT25" s="144">
        <v>70.5</v>
      </c>
      <c r="BU25" s="144">
        <v>66.5</v>
      </c>
      <c r="BV25" s="1" t="s">
        <v>77</v>
      </c>
      <c r="BW25" s="144">
        <v>30</v>
      </c>
      <c r="BX25" s="144">
        <v>12</v>
      </c>
      <c r="BY25" s="144">
        <v>18</v>
      </c>
      <c r="BZ25" s="144">
        <v>18</v>
      </c>
      <c r="CA25" s="144"/>
      <c r="CB25" s="144"/>
      <c r="CC25" s="144"/>
      <c r="CD25" s="144"/>
      <c r="CE25" s="144"/>
      <c r="CF25" s="144">
        <f t="shared" si="47"/>
        <v>3494</v>
      </c>
      <c r="CG25" s="144">
        <f>SUM(BN25+BS25+BX25+CC25)</f>
        <v>174</v>
      </c>
      <c r="CH25" s="144">
        <f t="shared" si="7"/>
        <v>163</v>
      </c>
      <c r="CI25" s="144">
        <f t="shared" si="8"/>
        <v>154.5</v>
      </c>
      <c r="CJ25" s="29"/>
      <c r="CK25" s="1">
        <v>42</v>
      </c>
      <c r="CL25" s="3" t="s">
        <v>53</v>
      </c>
      <c r="CM25" s="1">
        <v>0</v>
      </c>
      <c r="CN25" s="144">
        <v>0</v>
      </c>
      <c r="CO25" s="1">
        <v>0</v>
      </c>
      <c r="CP25" s="3" t="s">
        <v>69</v>
      </c>
      <c r="CQ25" s="29"/>
      <c r="CR25" s="29"/>
      <c r="CT25" s="4" t="s">
        <v>518</v>
      </c>
      <c r="CU25" s="4" t="s">
        <v>558</v>
      </c>
      <c r="CV25" s="4" t="s">
        <v>79</v>
      </c>
      <c r="CW25" s="4" t="s">
        <v>518</v>
      </c>
      <c r="CX25" s="4" t="s">
        <v>518</v>
      </c>
      <c r="CY25" s="4" t="s">
        <v>518</v>
      </c>
      <c r="CZ25" s="4" t="s">
        <v>559</v>
      </c>
      <c r="DA25" s="4"/>
      <c r="DB25" s="26">
        <f t="shared" si="9"/>
        <v>34.734427386624319</v>
      </c>
      <c r="DC25" s="26">
        <f t="shared" si="10"/>
        <v>0.14928533615669667</v>
      </c>
      <c r="DD25" s="26">
        <f>BD25/I25</f>
        <v>159.66807834833244</v>
      </c>
      <c r="DE25" s="26">
        <f>BF25/I25</f>
        <v>413.60172931004058</v>
      </c>
      <c r="DF25" s="25">
        <f>BD25/BF25</f>
        <v>0.38604306276641176</v>
      </c>
      <c r="DG25" s="25">
        <f>AX25/BF25</f>
        <v>9.0926117836187079E-2</v>
      </c>
      <c r="DH25" s="25">
        <f>BC25/BF25</f>
        <v>0.12620947906485014</v>
      </c>
      <c r="DI25" s="25">
        <f>BF25/BJ25</f>
        <v>3.8172013617482382E-2</v>
      </c>
      <c r="DJ25" s="24">
        <f>I25/S25</f>
        <v>232.73100616016427</v>
      </c>
      <c r="DK25" s="27">
        <f>AG25/I25</f>
        <v>26.577377801305804</v>
      </c>
      <c r="DL25" s="26">
        <f>AG25/Z25</f>
        <v>0.76515952042267832</v>
      </c>
      <c r="DM25" s="26">
        <f>BF25/AG25</f>
        <v>15.562172175229394</v>
      </c>
      <c r="DN25" s="26">
        <f>AD25/I25</f>
        <v>2.1187577201341097</v>
      </c>
      <c r="DO25" s="26">
        <f>AE25/I25</f>
        <v>0.91759308275983764</v>
      </c>
      <c r="DP25" s="26">
        <f>CF25/I25</f>
        <v>0.61655196753132169</v>
      </c>
      <c r="DQ25" s="26">
        <f>CG25/I25</f>
        <v>3.0704076230809951E-2</v>
      </c>
      <c r="DR25" s="26">
        <f>CH25/S25</f>
        <v>6.6940451745379876</v>
      </c>
      <c r="DS25" s="26">
        <f>CI25/CH25</f>
        <v>0.94785276073619629</v>
      </c>
      <c r="DT25" s="115"/>
      <c r="DU25" s="144">
        <v>5795.7</v>
      </c>
      <c r="DV25" s="144">
        <v>5598</v>
      </c>
      <c r="DW25" s="26">
        <f t="shared" si="27"/>
        <v>33.963110581983194</v>
      </c>
      <c r="DX25" s="26">
        <f t="shared" si="28"/>
        <v>0.14597028831720069</v>
      </c>
      <c r="DY25" s="26">
        <f t="shared" si="29"/>
        <v>156.12247010714842</v>
      </c>
      <c r="DZ25" s="26">
        <f t="shared" si="30"/>
        <v>404.41724036785894</v>
      </c>
      <c r="EA25" s="25">
        <f t="shared" si="31"/>
        <v>0.38604306276641176</v>
      </c>
      <c r="EB25" s="25">
        <f t="shared" si="32"/>
        <v>9.0926117836187079E-2</v>
      </c>
      <c r="EC25" s="25">
        <f t="shared" si="33"/>
        <v>0.12620947906485014</v>
      </c>
      <c r="ED25" s="25">
        <f t="shared" si="34"/>
        <v>3.8172013617482382E-2</v>
      </c>
      <c r="EE25" s="27">
        <f t="shared" si="35"/>
        <v>238.01642710472277</v>
      </c>
      <c r="EF25" s="26">
        <f t="shared" si="36"/>
        <v>25.987197404972655</v>
      </c>
      <c r="EG25" s="26">
        <f t="shared" si="37"/>
        <v>0.76515952042267832</v>
      </c>
      <c r="EH25" s="26">
        <f t="shared" si="38"/>
        <v>15.562172175229394</v>
      </c>
      <c r="EI25" s="26">
        <f t="shared" si="39"/>
        <v>2.0717083354901047</v>
      </c>
      <c r="EJ25" s="26">
        <f t="shared" si="40"/>
        <v>0.8972169021861035</v>
      </c>
      <c r="EK25" s="26">
        <f t="shared" si="41"/>
        <v>0.60286074158427805</v>
      </c>
      <c r="EL25" s="26">
        <f t="shared" si="42"/>
        <v>3.0022257880842694E-2</v>
      </c>
      <c r="EM25" s="26">
        <f t="shared" si="43"/>
        <v>6.6940451745379876</v>
      </c>
      <c r="EN25" s="26">
        <f t="shared" si="44"/>
        <v>0.94785276073619629</v>
      </c>
    </row>
    <row r="26" spans="1:144" s="1" customFormat="1" ht="32.25" customHeight="1">
      <c r="B26" s="117" t="s">
        <v>276</v>
      </c>
      <c r="C26" s="107"/>
      <c r="D26" s="108"/>
      <c r="E26" s="1" t="s">
        <v>52</v>
      </c>
      <c r="F26" s="1">
        <v>1</v>
      </c>
      <c r="G26" s="1">
        <v>4</v>
      </c>
      <c r="H26" s="29"/>
      <c r="I26" s="144">
        <v>2868</v>
      </c>
      <c r="J26" s="144">
        <v>3114</v>
      </c>
      <c r="K26" s="144">
        <v>248</v>
      </c>
      <c r="L26" s="3" t="s">
        <v>53</v>
      </c>
      <c r="M26" s="1">
        <v>25</v>
      </c>
      <c r="N26" s="29"/>
      <c r="O26" s="196">
        <v>8.3000000000000007</v>
      </c>
      <c r="P26" s="196">
        <v>15.39</v>
      </c>
      <c r="Q26" s="196">
        <f t="shared" si="46"/>
        <v>23.69</v>
      </c>
      <c r="R26" s="196">
        <v>2.29</v>
      </c>
      <c r="S26" s="196">
        <f t="shared" si="2"/>
        <v>25.98</v>
      </c>
      <c r="T26" s="29"/>
      <c r="U26" s="144">
        <v>276136</v>
      </c>
      <c r="V26" s="144">
        <v>3696</v>
      </c>
      <c r="W26" s="144">
        <v>170</v>
      </c>
      <c r="X26" s="144">
        <v>332</v>
      </c>
      <c r="Y26" s="195" t="s">
        <v>54</v>
      </c>
      <c r="Z26" s="149">
        <f t="shared" si="45"/>
        <v>280334</v>
      </c>
      <c r="AA26" s="144">
        <v>1014</v>
      </c>
      <c r="AB26" s="144">
        <v>4645</v>
      </c>
      <c r="AC26" s="155"/>
      <c r="AD26" s="144">
        <v>7165</v>
      </c>
      <c r="AE26" s="144">
        <v>2509</v>
      </c>
      <c r="AF26" s="144">
        <v>141</v>
      </c>
      <c r="AG26" s="144">
        <v>60008</v>
      </c>
      <c r="AH26" s="195" t="s">
        <v>54</v>
      </c>
      <c r="AI26" s="144">
        <v>2983</v>
      </c>
      <c r="AJ26" s="144">
        <v>4248</v>
      </c>
      <c r="AK26" s="144">
        <v>1353</v>
      </c>
      <c r="AL26" s="155"/>
      <c r="AM26" s="144">
        <v>84569</v>
      </c>
      <c r="AN26" s="144">
        <v>170841</v>
      </c>
      <c r="AO26" s="144">
        <v>15336</v>
      </c>
      <c r="AP26" s="144">
        <v>6722</v>
      </c>
      <c r="AQ26" s="144">
        <v>15721</v>
      </c>
      <c r="AR26" s="144">
        <v>19993</v>
      </c>
      <c r="AS26" s="144">
        <v>2940</v>
      </c>
      <c r="AT26" s="155"/>
      <c r="AU26" s="144">
        <v>1404032</v>
      </c>
      <c r="AV26" s="144">
        <v>393342</v>
      </c>
      <c r="AW26" s="144">
        <v>31358</v>
      </c>
      <c r="AX26" s="144">
        <v>549770</v>
      </c>
      <c r="AY26" s="144">
        <v>0</v>
      </c>
      <c r="AZ26" s="144">
        <f t="shared" si="0"/>
        <v>974470</v>
      </c>
      <c r="BA26" s="144">
        <v>129004</v>
      </c>
      <c r="BB26" s="144">
        <v>504433</v>
      </c>
      <c r="BC26" s="144">
        <f t="shared" si="49"/>
        <v>633437</v>
      </c>
      <c r="BD26" s="144">
        <f t="shared" si="1"/>
        <v>1607907</v>
      </c>
      <c r="BE26" s="144"/>
      <c r="BF26" s="144">
        <f>SUM(AU26+BD26+BE26)</f>
        <v>3011939</v>
      </c>
      <c r="BG26" s="155"/>
      <c r="BH26" s="144">
        <v>36639000</v>
      </c>
      <c r="BI26" s="144">
        <v>16353000</v>
      </c>
      <c r="BJ26" s="144">
        <f t="shared" si="5"/>
        <v>52992000</v>
      </c>
      <c r="BK26" s="29"/>
      <c r="BL26" s="1" t="s">
        <v>158</v>
      </c>
      <c r="BM26" s="144">
        <v>5480</v>
      </c>
      <c r="BN26" s="144">
        <v>506</v>
      </c>
      <c r="BO26" s="144">
        <v>92</v>
      </c>
      <c r="BP26" s="144">
        <v>56</v>
      </c>
      <c r="BQ26" s="4"/>
      <c r="BR26" s="144"/>
      <c r="BS26" s="144"/>
      <c r="BT26" s="144"/>
      <c r="BU26" s="144"/>
      <c r="BW26" s="144"/>
      <c r="BX26" s="144"/>
      <c r="BY26" s="144"/>
      <c r="BZ26" s="144"/>
      <c r="CA26" s="144"/>
      <c r="CB26" s="144"/>
      <c r="CC26" s="144"/>
      <c r="CD26" s="144"/>
      <c r="CE26" s="144"/>
      <c r="CF26" s="144">
        <f t="shared" si="47"/>
        <v>5480</v>
      </c>
      <c r="CG26" s="144">
        <f>SUM(BN26+BS26+BX26+CC26)</f>
        <v>506</v>
      </c>
      <c r="CH26" s="144">
        <f t="shared" si="7"/>
        <v>92</v>
      </c>
      <c r="CI26" s="144">
        <f t="shared" si="8"/>
        <v>56</v>
      </c>
      <c r="CJ26" s="29"/>
      <c r="CK26" s="1">
        <v>94</v>
      </c>
      <c r="CL26" s="3" t="s">
        <v>53</v>
      </c>
      <c r="CM26" s="1">
        <v>0</v>
      </c>
      <c r="CN26" s="144">
        <v>0</v>
      </c>
      <c r="CO26" s="1">
        <v>0</v>
      </c>
      <c r="CP26" s="3" t="s">
        <v>69</v>
      </c>
      <c r="CQ26" s="29"/>
      <c r="CR26" s="29"/>
      <c r="CT26" s="4" t="s">
        <v>159</v>
      </c>
      <c r="CU26" s="4" t="s">
        <v>58</v>
      </c>
      <c r="CV26" s="4" t="s">
        <v>160</v>
      </c>
      <c r="CW26" s="4" t="s">
        <v>159</v>
      </c>
      <c r="CX26" s="4" t="s">
        <v>159</v>
      </c>
      <c r="CY26" s="4" t="s">
        <v>159</v>
      </c>
      <c r="CZ26" s="4" t="s">
        <v>161</v>
      </c>
      <c r="DB26" s="26">
        <f t="shared" si="9"/>
        <v>97.745467224546729</v>
      </c>
      <c r="DC26" s="26">
        <f t="shared" si="10"/>
        <v>0.35355648535564854</v>
      </c>
      <c r="DD26" s="26">
        <f t="shared" si="11"/>
        <v>560.63702928870293</v>
      </c>
      <c r="DE26" s="26">
        <f t="shared" si="12"/>
        <v>1050.1879358437936</v>
      </c>
      <c r="DF26" s="25">
        <f t="shared" si="13"/>
        <v>0.53384447692997772</v>
      </c>
      <c r="DG26" s="25">
        <f t="shared" si="14"/>
        <v>0.18253025708687992</v>
      </c>
      <c r="DH26" s="25">
        <f t="shared" si="15"/>
        <v>0.21030870811128646</v>
      </c>
      <c r="DI26" s="25">
        <f t="shared" si="16"/>
        <v>5.6837616998792272E-2</v>
      </c>
      <c r="DJ26" s="24">
        <f t="shared" si="17"/>
        <v>110.39260969976905</v>
      </c>
      <c r="DK26" s="27">
        <f t="shared" si="18"/>
        <v>20.923291492329149</v>
      </c>
      <c r="DL26" s="26">
        <f t="shared" si="19"/>
        <v>0.2140589439739739</v>
      </c>
      <c r="DM26" s="26">
        <f>BF26/AG26</f>
        <v>50.19229102786295</v>
      </c>
      <c r="DN26" s="26">
        <f t="shared" si="21"/>
        <v>2.4982566248256624</v>
      </c>
      <c r="DO26" s="26">
        <f t="shared" si="22"/>
        <v>0.87482566248256621</v>
      </c>
      <c r="DP26" s="26">
        <f t="shared" si="23"/>
        <v>1.9107391910739191</v>
      </c>
      <c r="DQ26" s="26">
        <f>CG26/I26</f>
        <v>0.17642956764295675</v>
      </c>
      <c r="DR26" s="26">
        <f t="shared" si="25"/>
        <v>3.5411855273287145</v>
      </c>
      <c r="DS26" s="26">
        <f t="shared" si="26"/>
        <v>0.60869565217391308</v>
      </c>
      <c r="DT26" s="115"/>
      <c r="DU26" s="144">
        <v>3134</v>
      </c>
      <c r="DV26" s="144">
        <v>2902</v>
      </c>
      <c r="DW26" s="26">
        <f t="shared" si="27"/>
        <v>89.449266113592856</v>
      </c>
      <c r="DX26" s="26">
        <f t="shared" si="28"/>
        <v>0.32354818123803447</v>
      </c>
      <c r="DY26" s="26">
        <f t="shared" si="29"/>
        <v>513.05264837268669</v>
      </c>
      <c r="DZ26" s="26">
        <f t="shared" si="30"/>
        <v>961.05264837268669</v>
      </c>
      <c r="EA26" s="25">
        <f t="shared" si="31"/>
        <v>0.53384447692997772</v>
      </c>
      <c r="EB26" s="25">
        <f t="shared" si="32"/>
        <v>0.18253025708687992</v>
      </c>
      <c r="EC26" s="25">
        <f t="shared" si="33"/>
        <v>0.21030870811128646</v>
      </c>
      <c r="ED26" s="25">
        <f t="shared" si="34"/>
        <v>5.6837616998792272E-2</v>
      </c>
      <c r="EE26" s="27">
        <f t="shared" si="35"/>
        <v>120.63125481139338</v>
      </c>
      <c r="EF26" s="26">
        <f t="shared" si="36"/>
        <v>19.147415443522654</v>
      </c>
      <c r="EG26" s="26">
        <f t="shared" si="37"/>
        <v>0.2140589439739739</v>
      </c>
      <c r="EH26" s="26">
        <f t="shared" si="38"/>
        <v>50.19229102786295</v>
      </c>
      <c r="EI26" s="26">
        <f t="shared" si="39"/>
        <v>2.2862156987874922</v>
      </c>
      <c r="EJ26" s="26">
        <f t="shared" si="40"/>
        <v>0.80057434588385445</v>
      </c>
      <c r="EK26" s="26">
        <f t="shared" si="41"/>
        <v>1.7485641352903638</v>
      </c>
      <c r="EL26" s="26">
        <f t="shared" si="42"/>
        <v>0.16145500957243139</v>
      </c>
      <c r="EM26" s="26">
        <f t="shared" si="43"/>
        <v>3.5411855273287145</v>
      </c>
      <c r="EN26" s="26">
        <f t="shared" si="44"/>
        <v>0.60869565217391308</v>
      </c>
    </row>
    <row r="27" spans="1:144" s="1" customFormat="1" ht="32.25" customHeight="1">
      <c r="A27" s="1">
        <v>2004</v>
      </c>
      <c r="B27" s="112" t="s">
        <v>288</v>
      </c>
      <c r="C27" s="107" t="s">
        <v>129</v>
      </c>
      <c r="D27" s="108" t="s">
        <v>130</v>
      </c>
      <c r="E27" s="1" t="s">
        <v>52</v>
      </c>
      <c r="F27" s="1">
        <v>1</v>
      </c>
      <c r="G27" s="1">
        <v>0</v>
      </c>
      <c r="H27" s="29"/>
      <c r="I27" s="195"/>
      <c r="J27" s="144">
        <v>14005</v>
      </c>
      <c r="K27" s="144">
        <v>881</v>
      </c>
      <c r="L27" s="3" t="s">
        <v>53</v>
      </c>
      <c r="M27" s="1">
        <v>50</v>
      </c>
      <c r="N27" s="29"/>
      <c r="O27" s="196">
        <v>35</v>
      </c>
      <c r="P27" s="196">
        <v>108.9</v>
      </c>
      <c r="Q27" s="196">
        <f t="shared" si="46"/>
        <v>143.9</v>
      </c>
      <c r="R27" s="196">
        <v>13.5</v>
      </c>
      <c r="S27" s="196">
        <f t="shared" si="2"/>
        <v>157.4</v>
      </c>
      <c r="T27" s="29"/>
      <c r="U27" s="144">
        <v>4350463</v>
      </c>
      <c r="V27" s="144">
        <v>8181</v>
      </c>
      <c r="W27" s="144">
        <v>65152</v>
      </c>
      <c r="X27" s="195" t="s">
        <v>54</v>
      </c>
      <c r="Y27" s="195" t="s">
        <v>54</v>
      </c>
      <c r="Z27" s="149">
        <f t="shared" si="45"/>
        <v>4423796</v>
      </c>
      <c r="AA27" s="144">
        <v>7362</v>
      </c>
      <c r="AB27" s="144">
        <v>24785</v>
      </c>
      <c r="AC27" s="155"/>
      <c r="AD27" s="144">
        <v>37098</v>
      </c>
      <c r="AE27" s="144">
        <v>6808</v>
      </c>
      <c r="AF27" s="144">
        <v>330</v>
      </c>
      <c r="AG27" s="144">
        <v>500192</v>
      </c>
      <c r="AH27" s="144">
        <v>522999</v>
      </c>
      <c r="AI27" s="144">
        <v>2369935</v>
      </c>
      <c r="AJ27" s="144">
        <v>32314</v>
      </c>
      <c r="AK27" s="144">
        <v>5585</v>
      </c>
      <c r="AL27" s="155"/>
      <c r="AM27" s="195" t="s">
        <v>54</v>
      </c>
      <c r="AN27" s="195" t="s">
        <v>54</v>
      </c>
      <c r="AO27" s="195" t="s">
        <v>54</v>
      </c>
      <c r="AP27" s="195" t="s">
        <v>54</v>
      </c>
      <c r="AQ27" s="195" t="s">
        <v>54</v>
      </c>
      <c r="AR27" s="195" t="s">
        <v>54</v>
      </c>
      <c r="AS27" s="195" t="s">
        <v>54</v>
      </c>
      <c r="AT27" s="155"/>
      <c r="AU27" s="144">
        <v>6234059</v>
      </c>
      <c r="AV27" s="144">
        <v>1806834</v>
      </c>
      <c r="AW27" s="195" t="s">
        <v>54</v>
      </c>
      <c r="AX27" s="144">
        <v>4498891</v>
      </c>
      <c r="AY27" s="195" t="s">
        <v>54</v>
      </c>
      <c r="AZ27" s="144">
        <f t="shared" si="0"/>
        <v>6305725</v>
      </c>
      <c r="BA27" s="144">
        <v>0</v>
      </c>
      <c r="BB27" s="144">
        <v>0</v>
      </c>
      <c r="BC27" s="144">
        <f t="shared" si="49"/>
        <v>0</v>
      </c>
      <c r="BD27" s="144">
        <f t="shared" si="1"/>
        <v>6305725</v>
      </c>
      <c r="BE27" s="144">
        <v>898088</v>
      </c>
      <c r="BF27" s="144">
        <f t="shared" si="4"/>
        <v>13437872</v>
      </c>
      <c r="BG27" s="155"/>
      <c r="BH27" s="144">
        <v>154245000</v>
      </c>
      <c r="BI27" s="144">
        <v>95402000</v>
      </c>
      <c r="BJ27" s="144">
        <f t="shared" si="5"/>
        <v>249647000</v>
      </c>
      <c r="BK27" s="29"/>
      <c r="BL27" s="1" t="s">
        <v>131</v>
      </c>
      <c r="BM27" s="144">
        <v>21156.76</v>
      </c>
      <c r="BN27" s="144">
        <v>1726</v>
      </c>
      <c r="BO27" s="144">
        <v>91</v>
      </c>
      <c r="BP27" s="144">
        <v>84</v>
      </c>
      <c r="BQ27" s="4"/>
      <c r="BR27" s="144"/>
      <c r="BS27" s="144"/>
      <c r="BT27" s="144"/>
      <c r="BU27" s="144"/>
      <c r="BW27" s="144"/>
      <c r="BX27" s="144"/>
      <c r="BY27" s="144"/>
      <c r="BZ27" s="144"/>
      <c r="CA27" s="144"/>
      <c r="CB27" s="144"/>
      <c r="CC27" s="144"/>
      <c r="CD27" s="144"/>
      <c r="CE27" s="144"/>
      <c r="CF27" s="144">
        <f t="shared" si="47"/>
        <v>21156.76</v>
      </c>
      <c r="CG27" s="144">
        <f>SUM(BN27+BS27+BX27+CC27)</f>
        <v>1726</v>
      </c>
      <c r="CH27" s="144">
        <f t="shared" si="7"/>
        <v>91</v>
      </c>
      <c r="CI27" s="144">
        <f t="shared" si="8"/>
        <v>84</v>
      </c>
      <c r="CJ27" s="29"/>
      <c r="CK27" s="1">
        <v>202</v>
      </c>
      <c r="CL27" s="3" t="s">
        <v>53</v>
      </c>
      <c r="CM27" s="1">
        <v>0</v>
      </c>
      <c r="CN27" s="144">
        <v>0</v>
      </c>
      <c r="CO27" s="1">
        <v>110</v>
      </c>
      <c r="CP27" s="3" t="s">
        <v>69</v>
      </c>
      <c r="CQ27" s="29"/>
      <c r="CR27" s="29"/>
      <c r="CT27" s="4" t="s">
        <v>550</v>
      </c>
      <c r="CU27" s="4" t="s">
        <v>551</v>
      </c>
      <c r="CV27" s="4"/>
      <c r="CW27" s="4" t="s">
        <v>550</v>
      </c>
      <c r="CX27" s="4" t="s">
        <v>550</v>
      </c>
      <c r="CY27" s="4" t="s">
        <v>550</v>
      </c>
      <c r="CZ27" s="4" t="s">
        <v>552</v>
      </c>
      <c r="DB27" s="26" t="e">
        <f t="shared" si="9"/>
        <v>#DIV/0!</v>
      </c>
      <c r="DC27" s="26" t="e">
        <f t="shared" si="10"/>
        <v>#DIV/0!</v>
      </c>
      <c r="DD27" s="26" t="e">
        <f>BD27/I27</f>
        <v>#DIV/0!</v>
      </c>
      <c r="DE27" s="26" t="e">
        <f t="shared" si="12"/>
        <v>#DIV/0!</v>
      </c>
      <c r="DF27" s="25">
        <f t="shared" si="13"/>
        <v>0.46925026522056468</v>
      </c>
      <c r="DG27" s="25">
        <f t="shared" si="14"/>
        <v>0.33479192241152467</v>
      </c>
      <c r="DH27" s="25">
        <f t="shared" si="15"/>
        <v>0</v>
      </c>
      <c r="DI27" s="25">
        <f t="shared" si="16"/>
        <v>5.3827492419296047E-2</v>
      </c>
      <c r="DJ27" s="24">
        <f t="shared" si="17"/>
        <v>0</v>
      </c>
      <c r="DK27" s="27" t="e">
        <f t="shared" si="18"/>
        <v>#DIV/0!</v>
      </c>
      <c r="DL27" s="26">
        <f t="shared" si="19"/>
        <v>0.11306850496722724</v>
      </c>
      <c r="DM27" s="26">
        <f t="shared" si="20"/>
        <v>26.865427675772505</v>
      </c>
      <c r="DN27" s="26" t="e">
        <f t="shared" si="21"/>
        <v>#DIV/0!</v>
      </c>
      <c r="DO27" s="26" t="e">
        <f t="shared" si="22"/>
        <v>#DIV/0!</v>
      </c>
      <c r="DP27" s="26" t="e">
        <f t="shared" si="23"/>
        <v>#DIV/0!</v>
      </c>
      <c r="DQ27" s="26" t="e">
        <f t="shared" si="24"/>
        <v>#DIV/0!</v>
      </c>
      <c r="DR27" s="26">
        <f>CH27/S27</f>
        <v>0.57814485387547643</v>
      </c>
      <c r="DS27" s="26">
        <f>CI27/CH27</f>
        <v>0.92307692307692313</v>
      </c>
      <c r="DT27" s="115"/>
      <c r="DU27" s="195">
        <v>15497</v>
      </c>
      <c r="DV27" s="144">
        <v>15029</v>
      </c>
      <c r="DW27" s="26">
        <f t="shared" si="27"/>
        <v>285.46144415048076</v>
      </c>
      <c r="DX27" s="26">
        <f t="shared" si="28"/>
        <v>0.47505968897205914</v>
      </c>
      <c r="DY27" s="26">
        <f t="shared" si="29"/>
        <v>406.89972252694071</v>
      </c>
      <c r="DZ27" s="26">
        <f t="shared" si="30"/>
        <v>867.12731496418667</v>
      </c>
      <c r="EA27" s="25">
        <f t="shared" si="31"/>
        <v>0.46925026522056468</v>
      </c>
      <c r="EB27" s="25">
        <f t="shared" si="32"/>
        <v>0.33479192241152467</v>
      </c>
      <c r="EC27" s="25">
        <f t="shared" si="33"/>
        <v>0</v>
      </c>
      <c r="ED27" s="25">
        <f t="shared" si="34"/>
        <v>5.3827492419296047E-2</v>
      </c>
      <c r="EE27" s="27">
        <f t="shared" si="35"/>
        <v>98.456162642947902</v>
      </c>
      <c r="EF27" s="26">
        <f t="shared" si="36"/>
        <v>32.276698715880492</v>
      </c>
      <c r="EG27" s="26">
        <f t="shared" si="37"/>
        <v>0.11306850496722724</v>
      </c>
      <c r="EH27" s="26">
        <f t="shared" si="38"/>
        <v>26.865427675772505</v>
      </c>
      <c r="EI27" s="26">
        <f t="shared" si="39"/>
        <v>2.3938826869716721</v>
      </c>
      <c r="EJ27" s="26">
        <f t="shared" si="40"/>
        <v>0.43931083435503648</v>
      </c>
      <c r="EK27" s="26">
        <f t="shared" si="41"/>
        <v>1.3652164935148738</v>
      </c>
      <c r="EL27" s="26">
        <f t="shared" si="42"/>
        <v>0.11137639543137381</v>
      </c>
      <c r="EM27" s="26">
        <f t="shared" si="43"/>
        <v>0.57814485387547643</v>
      </c>
      <c r="EN27" s="26">
        <f t="shared" si="44"/>
        <v>0.92307692307692313</v>
      </c>
    </row>
    <row r="28" spans="1:144" s="1" customFormat="1" ht="32.25" customHeight="1">
      <c r="A28" s="1">
        <v>2004</v>
      </c>
      <c r="B28" s="112" t="s">
        <v>289</v>
      </c>
      <c r="C28" s="107" t="s">
        <v>66</v>
      </c>
      <c r="D28" s="108" t="s">
        <v>67</v>
      </c>
      <c r="E28" s="1" t="s">
        <v>68</v>
      </c>
      <c r="F28" s="1">
        <v>2</v>
      </c>
      <c r="G28" s="1">
        <v>1</v>
      </c>
      <c r="H28" s="29"/>
      <c r="I28" s="144">
        <v>7969</v>
      </c>
      <c r="J28" s="144">
        <v>8408</v>
      </c>
      <c r="K28" s="144">
        <v>451</v>
      </c>
      <c r="L28" s="3" t="s">
        <v>69</v>
      </c>
      <c r="M28" s="193" t="s">
        <v>55</v>
      </c>
      <c r="N28" s="29"/>
      <c r="O28" s="196">
        <v>9.11</v>
      </c>
      <c r="P28" s="196">
        <v>24.77</v>
      </c>
      <c r="Q28" s="196">
        <f t="shared" si="46"/>
        <v>33.879999999999995</v>
      </c>
      <c r="R28" s="196">
        <v>0</v>
      </c>
      <c r="S28" s="196">
        <f t="shared" si="2"/>
        <v>33.879999999999995</v>
      </c>
      <c r="T28" s="29"/>
      <c r="U28" s="144">
        <v>81228</v>
      </c>
      <c r="V28" s="144">
        <v>8518</v>
      </c>
      <c r="W28" s="144">
        <v>7560</v>
      </c>
      <c r="X28" s="144">
        <v>840</v>
      </c>
      <c r="Y28" s="144">
        <v>27215</v>
      </c>
      <c r="Z28" s="149">
        <f t="shared" si="45"/>
        <v>125361</v>
      </c>
      <c r="AA28" s="144">
        <v>753</v>
      </c>
      <c r="AB28" s="144">
        <v>769</v>
      </c>
      <c r="AC28" s="155"/>
      <c r="AD28" s="144">
        <v>36343</v>
      </c>
      <c r="AE28" s="144">
        <v>4210</v>
      </c>
      <c r="AF28" s="144">
        <v>271</v>
      </c>
      <c r="AG28" s="144">
        <v>141996</v>
      </c>
      <c r="AH28" s="144">
        <v>53175</v>
      </c>
      <c r="AI28" s="144">
        <v>415880</v>
      </c>
      <c r="AJ28" s="144">
        <v>1379</v>
      </c>
      <c r="AK28" s="144">
        <v>709</v>
      </c>
      <c r="AL28" s="155"/>
      <c r="AM28" s="144">
        <v>4226</v>
      </c>
      <c r="AN28" s="144">
        <v>9877</v>
      </c>
      <c r="AO28" s="144">
        <v>2771</v>
      </c>
      <c r="AP28" s="144">
        <v>594</v>
      </c>
      <c r="AQ28" s="144">
        <v>3761</v>
      </c>
      <c r="AR28" s="144">
        <v>1331</v>
      </c>
      <c r="AS28" s="144">
        <v>96</v>
      </c>
      <c r="AT28" s="155"/>
      <c r="AU28" s="144">
        <v>2094125</v>
      </c>
      <c r="AV28" s="144">
        <v>91366.68</v>
      </c>
      <c r="AW28" s="144">
        <v>34538.57</v>
      </c>
      <c r="AX28" s="144">
        <v>55201.1</v>
      </c>
      <c r="AY28" s="144">
        <v>30000</v>
      </c>
      <c r="AZ28" s="144">
        <f t="shared" si="0"/>
        <v>211106.35</v>
      </c>
      <c r="BA28" s="144">
        <v>60262.35</v>
      </c>
      <c r="BB28" s="144"/>
      <c r="BC28" s="144">
        <f t="shared" si="49"/>
        <v>60262.35</v>
      </c>
      <c r="BD28" s="144">
        <f t="shared" si="1"/>
        <v>271368.7</v>
      </c>
      <c r="BE28" s="144">
        <v>30000</v>
      </c>
      <c r="BF28" s="144">
        <f t="shared" si="4"/>
        <v>2395493.7000000002</v>
      </c>
      <c r="BG28" s="155"/>
      <c r="BH28" s="144">
        <v>53405058</v>
      </c>
      <c r="BI28" s="144">
        <v>29651679</v>
      </c>
      <c r="BJ28" s="144">
        <f t="shared" si="5"/>
        <v>83056737</v>
      </c>
      <c r="BK28" s="29"/>
      <c r="BL28" s="1" t="s">
        <v>504</v>
      </c>
      <c r="BM28" s="144">
        <v>1603</v>
      </c>
      <c r="BN28" s="144">
        <v>106</v>
      </c>
      <c r="BO28" s="144">
        <v>48.5</v>
      </c>
      <c r="BP28" s="144">
        <v>48.5</v>
      </c>
      <c r="BQ28" s="4" t="s">
        <v>506</v>
      </c>
      <c r="BR28" s="144">
        <v>675</v>
      </c>
      <c r="BS28" s="144">
        <v>70</v>
      </c>
      <c r="BT28" s="144">
        <v>58.5</v>
      </c>
      <c r="BU28" s="144">
        <v>51</v>
      </c>
      <c r="BW28" s="144"/>
      <c r="BX28" s="144"/>
      <c r="BY28" s="144"/>
      <c r="BZ28" s="144"/>
      <c r="CA28" s="144"/>
      <c r="CB28" s="144"/>
      <c r="CC28" s="144"/>
      <c r="CD28" s="144"/>
      <c r="CE28" s="144"/>
      <c r="CF28" s="144">
        <f t="shared" si="47"/>
        <v>2278</v>
      </c>
      <c r="CG28" s="144">
        <f>SUM(BN28+BS28+BX28+CC28)</f>
        <v>176</v>
      </c>
      <c r="CH28" s="144">
        <f t="shared" si="7"/>
        <v>107</v>
      </c>
      <c r="CI28" s="144">
        <f t="shared" si="8"/>
        <v>99.5</v>
      </c>
      <c r="CJ28" s="29"/>
      <c r="CL28" s="3" t="s">
        <v>69</v>
      </c>
      <c r="CM28" s="1">
        <v>0</v>
      </c>
      <c r="CN28" s="144">
        <v>0</v>
      </c>
      <c r="CO28" s="1">
        <v>0</v>
      </c>
      <c r="CP28" s="3" t="s">
        <v>69</v>
      </c>
      <c r="CQ28" s="29"/>
      <c r="CR28" s="29"/>
      <c r="CT28" s="4" t="s">
        <v>553</v>
      </c>
      <c r="CU28" s="4" t="s">
        <v>554</v>
      </c>
      <c r="CV28" s="4" t="s">
        <v>531</v>
      </c>
      <c r="CW28" s="4" t="s">
        <v>555</v>
      </c>
      <c r="CX28" s="4" t="s">
        <v>555</v>
      </c>
      <c r="CY28" s="4" t="s">
        <v>555</v>
      </c>
      <c r="CZ28" s="4" t="s">
        <v>556</v>
      </c>
      <c r="DB28" s="26">
        <f t="shared" si="9"/>
        <v>15.731082946417366</v>
      </c>
      <c r="DC28" s="26">
        <f t="shared" si="10"/>
        <v>9.4491153218722548E-2</v>
      </c>
      <c r="DD28" s="26">
        <f t="shared" si="11"/>
        <v>34.053043041786928</v>
      </c>
      <c r="DE28" s="26">
        <f t="shared" si="12"/>
        <v>300.60154348098888</v>
      </c>
      <c r="DF28" s="25">
        <f>BD28/BF28</f>
        <v>0.11328299464949543</v>
      </c>
      <c r="DG28" s="25">
        <f t="shared" si="14"/>
        <v>2.3043725809005464E-2</v>
      </c>
      <c r="DH28" s="25">
        <f t="shared" si="15"/>
        <v>2.5156547061676679E-2</v>
      </c>
      <c r="DI28" s="25">
        <f t="shared" si="16"/>
        <v>2.8841654350086017E-2</v>
      </c>
      <c r="DJ28" s="24">
        <f t="shared" si="17"/>
        <v>235.21251475796933</v>
      </c>
      <c r="DK28" s="27">
        <f>AG28/I28</f>
        <v>17.818546869117831</v>
      </c>
      <c r="DL28" s="26">
        <f>AG28/Z28</f>
        <v>1.1326967717232632</v>
      </c>
      <c r="DM28" s="26">
        <f t="shared" si="20"/>
        <v>16.870149159131245</v>
      </c>
      <c r="DN28" s="26">
        <f t="shared" si="21"/>
        <v>4.5605471200903498</v>
      </c>
      <c r="DO28" s="26">
        <f t="shared" si="22"/>
        <v>0.52829715146191492</v>
      </c>
      <c r="DP28" s="26">
        <f t="shared" si="23"/>
        <v>0.28585769858200527</v>
      </c>
      <c r="DQ28" s="26">
        <f t="shared" si="24"/>
        <v>2.2085581628811645E-2</v>
      </c>
      <c r="DR28" s="26">
        <f t="shared" si="25"/>
        <v>3.1582054309327039</v>
      </c>
      <c r="DS28" s="26">
        <f t="shared" si="26"/>
        <v>0.92990654205607481</v>
      </c>
      <c r="DT28" s="115"/>
      <c r="DU28" s="144">
        <v>6747.3</v>
      </c>
      <c r="DV28" s="144">
        <v>7455</v>
      </c>
      <c r="DW28" s="26">
        <f t="shared" si="27"/>
        <v>18.579431772709082</v>
      </c>
      <c r="DX28" s="26">
        <f t="shared" si="28"/>
        <v>0.11160019563380907</v>
      </c>
      <c r="DY28" s="26">
        <f>BD28/DU28</f>
        <v>40.218857913535786</v>
      </c>
      <c r="DZ28" s="26">
        <f t="shared" si="30"/>
        <v>355.02996754257259</v>
      </c>
      <c r="EA28" s="25">
        <f t="shared" si="31"/>
        <v>0.11328299464949543</v>
      </c>
      <c r="EB28" s="25">
        <f t="shared" si="32"/>
        <v>2.3043725809005464E-2</v>
      </c>
      <c r="EC28" s="25">
        <f>BC28/BF28</f>
        <v>2.5156547061676679E-2</v>
      </c>
      <c r="ED28" s="25">
        <f t="shared" si="34"/>
        <v>2.8841654350086017E-2</v>
      </c>
      <c r="EE28" s="27">
        <f>DU28/S28</f>
        <v>199.15289256198349</v>
      </c>
      <c r="EF28" s="26">
        <f>AG28/DU28</f>
        <v>21.044862389400205</v>
      </c>
      <c r="EG28" s="26">
        <f t="shared" si="37"/>
        <v>1.1326967717232632</v>
      </c>
      <c r="EH28" s="26">
        <f t="shared" si="38"/>
        <v>16.870149159131245</v>
      </c>
      <c r="EI28" s="26">
        <f t="shared" si="39"/>
        <v>5.3863026692158344</v>
      </c>
      <c r="EJ28" s="26">
        <f t="shared" si="40"/>
        <v>0.62395328501771075</v>
      </c>
      <c r="EK28" s="26">
        <f t="shared" si="41"/>
        <v>0.33761652809271858</v>
      </c>
      <c r="EL28" s="26">
        <f t="shared" si="42"/>
        <v>2.6084507877224963E-2</v>
      </c>
      <c r="EM28" s="26">
        <f>CH28/S28</f>
        <v>3.1582054309327039</v>
      </c>
      <c r="EN28" s="26">
        <f t="shared" si="44"/>
        <v>0.92990654205607481</v>
      </c>
    </row>
    <row r="29" spans="1:144" ht="30.75" customHeight="1">
      <c r="B29" s="214"/>
      <c r="Q29" s="109"/>
      <c r="S29" s="109"/>
      <c r="T29" s="29"/>
      <c r="Y29" s="150"/>
      <c r="Z29" s="151"/>
      <c r="AA29" s="151"/>
      <c r="AZ29" s="145"/>
      <c r="BC29" s="145"/>
      <c r="BD29" s="145"/>
      <c r="BF29" s="145"/>
      <c r="BG29" s="29"/>
      <c r="BJ29" s="145"/>
      <c r="BK29" s="29"/>
      <c r="BL29" s="30"/>
      <c r="BQ29" s="30"/>
      <c r="BV29" s="109"/>
      <c r="CA29" s="109"/>
      <c r="CF29" s="145"/>
      <c r="CG29" s="144"/>
      <c r="CH29" s="145"/>
      <c r="CI29" s="144"/>
      <c r="CJ29" s="29"/>
      <c r="CK29" s="109"/>
      <c r="CL29" s="158"/>
      <c r="CM29" s="145"/>
      <c r="CN29" s="145"/>
      <c r="CO29" s="145"/>
      <c r="CP29" s="158"/>
      <c r="CQ29" s="29"/>
      <c r="CR29" s="29"/>
      <c r="CS29" s="184"/>
      <c r="DB29" s="109"/>
      <c r="DC29" s="109"/>
      <c r="DD29" s="109"/>
      <c r="DE29" s="109"/>
      <c r="DF29" s="109"/>
      <c r="DG29" s="109"/>
      <c r="DH29" s="109"/>
      <c r="DI29" s="25"/>
      <c r="DJ29" s="109"/>
      <c r="DK29" s="109"/>
      <c r="DL29" s="109"/>
      <c r="DM29" s="109"/>
      <c r="DN29" s="109"/>
      <c r="DO29" s="26"/>
      <c r="DP29" s="109"/>
      <c r="DQ29" s="109"/>
      <c r="DR29" s="109"/>
      <c r="DS29" s="109"/>
      <c r="DW29" s="26"/>
      <c r="DX29" s="26"/>
      <c r="DY29" s="26"/>
      <c r="DZ29" s="26"/>
      <c r="EA29" s="25"/>
      <c r="EB29" s="25"/>
      <c r="EC29" s="25"/>
      <c r="ED29" s="25"/>
      <c r="EE29" s="24"/>
      <c r="EF29" s="27"/>
      <c r="EG29" s="26"/>
      <c r="EH29" s="26"/>
      <c r="EI29" s="26"/>
      <c r="EJ29" s="26"/>
      <c r="EK29" s="26"/>
      <c r="EL29" s="26"/>
      <c r="EM29" s="26"/>
      <c r="EN29" s="26"/>
    </row>
    <row r="30" spans="1:144" ht="30.75" customHeight="1">
      <c r="CG30" s="144"/>
      <c r="CI30" s="144"/>
      <c r="DO30" s="26"/>
      <c r="DW30" s="26"/>
      <c r="DX30" s="26"/>
      <c r="DY30" s="26"/>
      <c r="DZ30" s="26"/>
      <c r="EA30" s="25"/>
      <c r="EB30" s="25"/>
      <c r="EC30" s="25"/>
      <c r="ED30" s="25"/>
      <c r="EE30" s="24"/>
      <c r="EF30" s="27"/>
      <c r="EG30" s="26"/>
      <c r="EH30" s="26"/>
      <c r="EI30" s="26"/>
      <c r="EJ30" s="26"/>
      <c r="EK30" s="26"/>
      <c r="EL30" s="26"/>
      <c r="EM30" s="26"/>
      <c r="EN30" s="26"/>
    </row>
    <row r="31" spans="1:144" ht="30.75" customHeight="1">
      <c r="CG31" s="144"/>
      <c r="CI31" s="144"/>
      <c r="DO31" s="26"/>
      <c r="DW31" s="26"/>
      <c r="DX31" s="26"/>
      <c r="DY31" s="26"/>
      <c r="DZ31" s="26"/>
      <c r="EA31" s="25"/>
      <c r="EB31" s="25"/>
      <c r="EC31" s="25"/>
      <c r="ED31" s="25"/>
      <c r="EE31" s="24"/>
      <c r="EF31" s="27"/>
      <c r="EG31" s="26"/>
      <c r="EH31" s="26"/>
      <c r="EI31" s="26"/>
      <c r="EJ31" s="26"/>
      <c r="EK31" s="26"/>
      <c r="EL31" s="26"/>
      <c r="EM31" s="26"/>
      <c r="EN31" s="26"/>
    </row>
    <row r="32" spans="1:144" ht="30.75" customHeight="1">
      <c r="CG32" s="144"/>
      <c r="CI32" s="144"/>
      <c r="DO32" s="26"/>
      <c r="DW32" s="26"/>
      <c r="DX32" s="26"/>
      <c r="DY32" s="26"/>
      <c r="DZ32" s="26"/>
      <c r="EA32" s="25"/>
      <c r="EB32" s="25"/>
      <c r="EC32" s="25"/>
      <c r="ED32" s="25"/>
      <c r="EE32" s="24"/>
      <c r="EF32" s="27"/>
      <c r="EG32" s="26"/>
      <c r="EH32" s="26"/>
      <c r="EI32" s="26"/>
      <c r="EJ32" s="26"/>
      <c r="EK32" s="26"/>
      <c r="EL32" s="26"/>
      <c r="EM32" s="26"/>
      <c r="EN32" s="26"/>
    </row>
    <row r="33" spans="87:144" ht="30.75" customHeight="1">
      <c r="CI33" s="144"/>
      <c r="DO33" s="26"/>
      <c r="DW33" s="26"/>
      <c r="DX33" s="26"/>
      <c r="DY33" s="26"/>
      <c r="DZ33" s="26"/>
      <c r="EA33" s="25"/>
      <c r="EB33" s="25"/>
      <c r="EC33" s="25"/>
      <c r="ED33" s="25"/>
      <c r="EE33" s="24"/>
      <c r="EF33" s="27"/>
      <c r="EG33" s="26"/>
      <c r="EH33" s="26"/>
      <c r="EI33" s="26"/>
      <c r="EJ33" s="26"/>
      <c r="EK33" s="26"/>
      <c r="EL33" s="26"/>
      <c r="EM33" s="26"/>
      <c r="EN33" s="26"/>
    </row>
    <row r="34" spans="87:144" ht="30.75" customHeight="1">
      <c r="CI34" s="144"/>
      <c r="DW34" s="26"/>
      <c r="DX34" s="26"/>
      <c r="DY34" s="26"/>
      <c r="DZ34" s="26"/>
      <c r="EA34" s="25"/>
      <c r="EB34" s="25"/>
      <c r="EC34" s="25"/>
      <c r="ED34" s="25"/>
      <c r="EE34" s="24"/>
      <c r="EF34" s="27"/>
      <c r="EG34" s="26"/>
      <c r="EH34" s="26"/>
      <c r="EI34" s="26"/>
      <c r="EJ34" s="26"/>
      <c r="EK34" s="26"/>
      <c r="EL34" s="26"/>
      <c r="EM34" s="26"/>
      <c r="EN34" s="26"/>
    </row>
    <row r="35" spans="87:144" ht="30.75" customHeight="1">
      <c r="DW35" s="26"/>
      <c r="DX35" s="26"/>
      <c r="DY35" s="26"/>
      <c r="DZ35" s="26"/>
      <c r="EA35" s="25"/>
      <c r="EB35" s="25"/>
      <c r="EC35" s="25"/>
      <c r="ED35" s="25"/>
      <c r="EE35" s="24"/>
      <c r="EF35" s="27"/>
      <c r="EG35" s="26"/>
      <c r="EH35" s="26"/>
      <c r="EI35" s="26"/>
      <c r="EJ35" s="26"/>
      <c r="EK35" s="26"/>
      <c r="EL35" s="26"/>
      <c r="EM35" s="26"/>
      <c r="EN35" s="26"/>
    </row>
    <row r="36" spans="87:144" ht="30.75" customHeight="1">
      <c r="DW36" s="26"/>
      <c r="DX36" s="26"/>
      <c r="DY36" s="26"/>
      <c r="DZ36" s="26"/>
      <c r="EA36" s="25"/>
      <c r="EB36" s="25"/>
      <c r="EC36" s="25"/>
      <c r="ED36" s="25"/>
      <c r="EE36" s="24"/>
      <c r="EF36" s="27"/>
      <c r="EG36" s="26"/>
      <c r="EH36" s="26"/>
      <c r="EI36" s="26"/>
      <c r="EJ36" s="26"/>
      <c r="EK36" s="26"/>
      <c r="EL36" s="26"/>
      <c r="EM36" s="26"/>
      <c r="EN36" s="26"/>
    </row>
    <row r="37" spans="87:144" ht="30.75" customHeight="1">
      <c r="DW37" s="26"/>
      <c r="DX37" s="26"/>
      <c r="DY37" s="26"/>
      <c r="DZ37" s="26"/>
      <c r="EA37" s="25"/>
      <c r="EB37" s="25"/>
      <c r="EC37" s="25"/>
      <c r="ED37" s="25"/>
      <c r="EE37" s="24"/>
      <c r="EF37" s="27"/>
      <c r="EG37" s="26"/>
      <c r="EH37" s="26"/>
      <c r="EI37" s="26"/>
      <c r="EJ37" s="26"/>
      <c r="EK37" s="26"/>
      <c r="EL37" s="26"/>
      <c r="EM37" s="26"/>
      <c r="EN37" s="26"/>
    </row>
    <row r="38" spans="87:144" ht="30.75" customHeight="1">
      <c r="DW38" s="26"/>
      <c r="DX38" s="26"/>
      <c r="DY38" s="26"/>
      <c r="DZ38" s="26"/>
      <c r="EA38" s="25"/>
      <c r="EB38" s="25"/>
      <c r="EC38" s="25"/>
      <c r="ED38" s="25"/>
      <c r="EE38" s="24"/>
      <c r="EF38" s="27"/>
      <c r="EG38" s="26"/>
      <c r="EH38" s="26"/>
      <c r="EI38" s="26"/>
      <c r="EJ38" s="26"/>
      <c r="EK38" s="26"/>
      <c r="EL38" s="26"/>
      <c r="EM38" s="26"/>
      <c r="EN38" s="26"/>
    </row>
    <row r="39" spans="87:144" ht="30.75" customHeight="1">
      <c r="DW39" s="26"/>
      <c r="DX39" s="26"/>
      <c r="DY39" s="26"/>
      <c r="DZ39" s="26"/>
      <c r="EA39" s="25"/>
      <c r="EB39" s="25"/>
      <c r="EC39" s="25"/>
      <c r="ED39" s="25"/>
      <c r="EE39" s="24"/>
      <c r="EF39" s="27"/>
      <c r="EG39" s="26"/>
      <c r="EH39" s="26"/>
      <c r="EI39" s="26"/>
      <c r="EJ39" s="26"/>
      <c r="EK39" s="26"/>
      <c r="EL39" s="26"/>
      <c r="EM39" s="26"/>
      <c r="EN39" s="26"/>
    </row>
    <row r="40" spans="87:144" ht="30.75" customHeight="1">
      <c r="DW40" s="26"/>
      <c r="DX40" s="26"/>
      <c r="DY40" s="26"/>
      <c r="DZ40" s="26"/>
      <c r="EA40" s="25"/>
      <c r="EB40" s="25"/>
      <c r="EC40" s="25"/>
      <c r="ED40" s="25"/>
      <c r="EE40" s="24"/>
      <c r="EF40" s="27"/>
      <c r="EG40" s="26"/>
      <c r="EH40" s="26"/>
      <c r="EI40" s="26"/>
      <c r="EJ40" s="26"/>
      <c r="EK40" s="26"/>
      <c r="EL40" s="26"/>
      <c r="EM40" s="26"/>
      <c r="EN40" s="26"/>
    </row>
    <row r="41" spans="87:144" ht="30.75" customHeight="1">
      <c r="DW41" s="26"/>
      <c r="DX41" s="26"/>
      <c r="DY41" s="26"/>
      <c r="DZ41" s="26"/>
      <c r="EA41" s="25"/>
      <c r="EB41" s="25"/>
      <c r="EC41" s="25"/>
      <c r="ED41" s="25"/>
      <c r="EE41" s="24"/>
      <c r="EF41" s="27"/>
      <c r="EG41" s="26"/>
      <c r="EH41" s="26"/>
      <c r="EI41" s="26"/>
      <c r="EJ41" s="26"/>
      <c r="EK41" s="26"/>
      <c r="EL41" s="26"/>
      <c r="EM41" s="26"/>
      <c r="EN41" s="26"/>
    </row>
    <row r="42" spans="87:144" ht="30.75" customHeight="1">
      <c r="DW42" s="26"/>
      <c r="DX42" s="26"/>
      <c r="DY42" s="26"/>
      <c r="DZ42" s="26"/>
      <c r="EA42" s="25"/>
      <c r="EB42" s="25"/>
      <c r="EC42" s="25"/>
      <c r="ED42" s="25"/>
      <c r="EE42" s="24"/>
      <c r="EF42" s="27"/>
      <c r="EG42" s="26"/>
      <c r="EH42" s="26"/>
      <c r="EI42" s="26"/>
      <c r="EJ42" s="26"/>
      <c r="EK42" s="26"/>
      <c r="EL42" s="26"/>
      <c r="EM42" s="26"/>
      <c r="EN42" s="26"/>
    </row>
    <row r="43" spans="87:144" ht="30.75" customHeight="1">
      <c r="DW43" s="26"/>
      <c r="DX43" s="26"/>
      <c r="DY43" s="26"/>
      <c r="DZ43" s="26"/>
      <c r="EA43" s="25"/>
      <c r="EB43" s="25"/>
      <c r="EC43" s="25"/>
      <c r="ED43" s="25"/>
      <c r="EE43" s="24"/>
      <c r="EF43" s="27"/>
      <c r="EG43" s="26"/>
      <c r="EH43" s="26"/>
      <c r="EI43" s="26"/>
      <c r="EJ43" s="26"/>
      <c r="EK43" s="26"/>
      <c r="EL43" s="26"/>
      <c r="EM43" s="26"/>
      <c r="EN43" s="26"/>
    </row>
    <row r="44" spans="87:144" ht="30.75" customHeight="1">
      <c r="DW44" s="26"/>
      <c r="DX44" s="26"/>
      <c r="DY44" s="26"/>
      <c r="DZ44" s="26"/>
      <c r="EA44" s="25"/>
      <c r="EB44" s="25"/>
      <c r="EC44" s="25"/>
      <c r="ED44" s="25"/>
      <c r="EE44" s="24"/>
      <c r="EF44" s="27"/>
      <c r="EG44" s="26"/>
      <c r="EH44" s="26"/>
      <c r="EI44" s="26"/>
      <c r="EJ44" s="26"/>
      <c r="EK44" s="26"/>
      <c r="EL44" s="26"/>
      <c r="EM44" s="26"/>
      <c r="EN44" s="26"/>
    </row>
  </sheetData>
  <mergeCells count="52">
    <mergeCell ref="DH1:DH3"/>
    <mergeCell ref="DI1:DI3"/>
    <mergeCell ref="C1:E1"/>
    <mergeCell ref="I1:M1"/>
    <mergeCell ref="O1:S1"/>
    <mergeCell ref="F1:G1"/>
    <mergeCell ref="DB1:DB3"/>
    <mergeCell ref="DC1:DC3"/>
    <mergeCell ref="CT1:CZ1"/>
    <mergeCell ref="U1:AA1"/>
    <mergeCell ref="AD1:AK1"/>
    <mergeCell ref="AU1:BF1"/>
    <mergeCell ref="BH1:BJ1"/>
    <mergeCell ref="AM1:AS1"/>
    <mergeCell ref="CK1:CP1"/>
    <mergeCell ref="DR1:DR3"/>
    <mergeCell ref="DS1:DS3"/>
    <mergeCell ref="BL1:BU1"/>
    <mergeCell ref="BV1:CI1"/>
    <mergeCell ref="DN1:DN3"/>
    <mergeCell ref="DO1:DO3"/>
    <mergeCell ref="DP1:DP3"/>
    <mergeCell ref="DQ1:DQ3"/>
    <mergeCell ref="DJ1:DJ3"/>
    <mergeCell ref="DD1:DD3"/>
    <mergeCell ref="DE1:DE3"/>
    <mergeCell ref="DK1:DK3"/>
    <mergeCell ref="DL1:DL3"/>
    <mergeCell ref="DM1:DM3"/>
    <mergeCell ref="DF1:DF3"/>
    <mergeCell ref="DG1:DG3"/>
    <mergeCell ref="EA1:EA3"/>
    <mergeCell ref="EB1:EB3"/>
    <mergeCell ref="EC1:EC3"/>
    <mergeCell ref="ED1:ED3"/>
    <mergeCell ref="EE1:EE3"/>
    <mergeCell ref="EN1:EN3"/>
    <mergeCell ref="EO1:EO3"/>
    <mergeCell ref="EP1:EP3"/>
    <mergeCell ref="DU1:DV1"/>
    <mergeCell ref="EJ1:EJ3"/>
    <mergeCell ref="EK1:EK3"/>
    <mergeCell ref="EL1:EL3"/>
    <mergeCell ref="EM1:EM3"/>
    <mergeCell ref="EF1:EF3"/>
    <mergeCell ref="EG1:EG3"/>
    <mergeCell ref="EH1:EH3"/>
    <mergeCell ref="EI1:EI3"/>
    <mergeCell ref="DW1:DW3"/>
    <mergeCell ref="DX1:DX3"/>
    <mergeCell ref="DY1:DY3"/>
    <mergeCell ref="DZ1:DZ3"/>
  </mergeCells>
  <phoneticPr fontId="0" type="noConversion"/>
  <printOptions gridLines="1"/>
  <pageMargins left="0.36811023599999998" right="0.118110236220472" top="0.511811023622047" bottom="0.761811024" header="3.9370078740157501E-2" footer="0.46"/>
  <pageSetup scale="90" firstPageNumber="2" orientation="landscape" useFirstPageNumber="1" r:id="rId1"/>
  <headerFooter alignWithMargins="0">
    <oddFooter>&amp;C&amp;A&amp;RPage &amp;P</oddFooter>
  </headerFooter>
  <colBreaks count="7" manualBreakCount="7">
    <brk id="19" max="28" man="1"/>
    <brk id="38" max="28" man="1"/>
    <brk id="46" max="28" man="1"/>
    <brk id="63" max="28" man="1"/>
    <brk id="73" max="28" man="1"/>
    <brk id="97" max="28" man="1"/>
    <brk id="123" max="1048575" man="1"/>
  </colBreaks>
</worksheet>
</file>

<file path=xl/worksheets/sheet23.xml><?xml version="1.0" encoding="utf-8"?>
<worksheet xmlns="http://schemas.openxmlformats.org/spreadsheetml/2006/main" xmlns:r="http://schemas.openxmlformats.org/officeDocument/2006/relationships">
  <sheetPr codeName="Sheet27"/>
  <dimension ref="A1:S29"/>
  <sheetViews>
    <sheetView topLeftCell="A7" workbookViewId="0">
      <selection activeCell="O21" sqref="O21"/>
    </sheetView>
  </sheetViews>
  <sheetFormatPr defaultRowHeight="11.25"/>
  <cols>
    <col min="1" max="1" width="5.140625" style="223" customWidth="1"/>
    <col min="2" max="2" width="5.5703125" style="224" customWidth="1"/>
    <col min="3" max="4" width="5.140625" style="224" customWidth="1"/>
    <col min="5" max="5" width="5.28515625" style="224" customWidth="1"/>
    <col min="6" max="6" width="5.5703125" style="225" customWidth="1"/>
    <col min="7" max="8" width="5.140625" style="225" customWidth="1"/>
    <col min="9" max="9" width="5.28515625" style="225" customWidth="1"/>
    <col min="10" max="10" width="5.42578125" style="226" customWidth="1"/>
    <col min="11" max="11" width="5.28515625" style="227" customWidth="1"/>
    <col min="12" max="12" width="4" style="224" customWidth="1"/>
    <col min="13" max="13" width="4.5703125" style="226" customWidth="1"/>
    <col min="14" max="14" width="5.42578125" style="224" customWidth="1"/>
    <col min="15" max="15" width="5.28515625" style="224" customWidth="1"/>
    <col min="16" max="16" width="5.28515625" style="226" customWidth="1"/>
    <col min="17" max="17" width="5.42578125" style="226" customWidth="1"/>
    <col min="18" max="18" width="4.42578125" style="226" customWidth="1"/>
    <col min="19" max="19" width="3.85546875" style="226" customWidth="1"/>
    <col min="20" max="16384" width="9.140625" style="126"/>
  </cols>
  <sheetData>
    <row r="1" spans="1:19" ht="205.5" customHeight="1">
      <c r="A1" s="264"/>
      <c r="B1" s="254" t="s">
        <v>590</v>
      </c>
      <c r="C1" s="253" t="s">
        <v>591</v>
      </c>
      <c r="D1" s="253" t="s">
        <v>592</v>
      </c>
      <c r="E1" s="253" t="s">
        <v>593</v>
      </c>
      <c r="F1" s="256" t="s">
        <v>594</v>
      </c>
      <c r="G1" s="246" t="s">
        <v>595</v>
      </c>
      <c r="H1" s="246" t="s">
        <v>596</v>
      </c>
      <c r="I1" s="256" t="s">
        <v>597</v>
      </c>
      <c r="J1" s="246" t="s">
        <v>598</v>
      </c>
      <c r="K1" s="253" t="s">
        <v>599</v>
      </c>
      <c r="L1" s="253" t="s">
        <v>600</v>
      </c>
      <c r="M1" s="246" t="s">
        <v>601</v>
      </c>
      <c r="N1" s="253" t="s">
        <v>602</v>
      </c>
      <c r="O1" s="253" t="s">
        <v>603</v>
      </c>
      <c r="P1" s="246" t="s">
        <v>604</v>
      </c>
      <c r="Q1" s="246" t="s">
        <v>605</v>
      </c>
      <c r="R1" s="246" t="s">
        <v>606</v>
      </c>
      <c r="S1" s="246" t="s">
        <v>607</v>
      </c>
    </row>
    <row r="2" spans="1:19">
      <c r="A2" s="265"/>
      <c r="B2" s="255"/>
      <c r="C2" s="253"/>
      <c r="D2" s="253"/>
      <c r="E2" s="253"/>
      <c r="F2" s="256"/>
      <c r="G2" s="246"/>
      <c r="H2" s="246"/>
      <c r="I2" s="256"/>
      <c r="J2" s="246"/>
      <c r="K2" s="253"/>
      <c r="L2" s="253"/>
      <c r="M2" s="246"/>
      <c r="N2" s="253"/>
      <c r="O2" s="253"/>
      <c r="P2" s="246"/>
      <c r="Q2" s="246"/>
      <c r="R2" s="246"/>
      <c r="S2" s="246"/>
    </row>
    <row r="3" spans="1:19">
      <c r="A3" s="219"/>
      <c r="B3" s="255"/>
      <c r="C3" s="254"/>
      <c r="D3" s="254"/>
      <c r="E3" s="254"/>
      <c r="F3" s="257"/>
      <c r="G3" s="247"/>
      <c r="H3" s="247"/>
      <c r="I3" s="257"/>
      <c r="J3" s="247"/>
      <c r="K3" s="254"/>
      <c r="L3" s="254"/>
      <c r="M3" s="247"/>
      <c r="N3" s="254"/>
      <c r="O3" s="254"/>
      <c r="P3" s="247"/>
      <c r="Q3" s="247"/>
      <c r="R3" s="247"/>
      <c r="S3" s="247"/>
    </row>
    <row r="4" spans="1:19">
      <c r="A4" s="220" t="s">
        <v>299</v>
      </c>
      <c r="B4" s="266" t="s">
        <v>402</v>
      </c>
      <c r="C4" s="267"/>
      <c r="D4" s="267"/>
      <c r="E4" s="267"/>
      <c r="F4" s="267"/>
      <c r="G4" s="267"/>
      <c r="H4" s="267"/>
      <c r="I4" s="267"/>
      <c r="J4" s="267"/>
      <c r="K4" s="267"/>
      <c r="L4" s="267"/>
      <c r="M4" s="267"/>
      <c r="N4" s="267"/>
      <c r="O4" s="267"/>
      <c r="P4" s="267"/>
      <c r="Q4" s="267"/>
      <c r="R4" s="267"/>
      <c r="S4" s="268"/>
    </row>
    <row r="5" spans="1:19" ht="17.25" customHeight="1">
      <c r="A5" s="228" t="s">
        <v>113</v>
      </c>
      <c r="B5" s="229">
        <f>'Revised CPSLD Stats 2005-2006'!DW4</f>
        <v>15.981908037339961</v>
      </c>
      <c r="C5" s="229">
        <f>'Revised CPSLD Stats 2005-2006'!DX4</f>
        <v>7.0662697609895672E-2</v>
      </c>
      <c r="D5" s="229">
        <f>'Revised CPSLD Stats 2005-2006'!DY4</f>
        <v>51.473223317245164</v>
      </c>
      <c r="E5" s="229">
        <f>'Revised CPSLD Stats 2005-2006'!DZ4</f>
        <v>200.88053813473599</v>
      </c>
      <c r="F5" s="230">
        <f>'Revised CPSLD Stats 2005-2006'!EA4</f>
        <v>0.25623798002134329</v>
      </c>
      <c r="G5" s="230">
        <f>'Revised CPSLD Stats 2005-2006'!EB4</f>
        <v>5.3489826696500729E-2</v>
      </c>
      <c r="H5" s="230">
        <f>'Revised CPSLD Stats 2005-2006'!EC4</f>
        <v>9.6878465269702507E-2</v>
      </c>
      <c r="I5" s="230">
        <f>'Revised CPSLD Stats 2005-2006'!ED4</f>
        <v>1.3106564958930233E-2</v>
      </c>
      <c r="J5" s="229">
        <f>'Revised CPSLD Stats 2005-2006'!EE4</f>
        <v>379.50095969289828</v>
      </c>
      <c r="K5" s="229">
        <f>'Revised CPSLD Stats 2005-2006'!EF4</f>
        <v>5.4683390653449324</v>
      </c>
      <c r="L5" s="229">
        <f>'Revised CPSLD Stats 2005-2006'!EG4</f>
        <v>0.3421580860413389</v>
      </c>
      <c r="M5" s="229">
        <f>'Revised CPSLD Stats 2005-2006'!EH4</f>
        <v>36.735201627820942</v>
      </c>
      <c r="N5" s="229">
        <f>'Revised CPSLD Stats 2005-2006'!EI4</f>
        <v>1.0558943383139217</v>
      </c>
      <c r="O5" s="229">
        <f>'Revised CPSLD Stats 2005-2006'!EJ4</f>
        <v>0.37390537845727001</v>
      </c>
      <c r="P5" s="229">
        <f>'Revised CPSLD Stats 2005-2006'!EK4</f>
        <v>0.40161339267651225</v>
      </c>
      <c r="Q5" s="229">
        <f>'Revised CPSLD Stats 2005-2006'!EL4</f>
        <v>6.9578913904222425E-2</v>
      </c>
      <c r="R5" s="229">
        <f>'Revised CPSLD Stats 2005-2006'!EM4</f>
        <v>4.6065259117082533</v>
      </c>
      <c r="S5" s="229">
        <f>'Revised CPSLD Stats 2005-2006'!EN4</f>
        <v>0.4642857142857143</v>
      </c>
    </row>
    <row r="6" spans="1:19" ht="17.25" customHeight="1">
      <c r="A6" s="221" t="s">
        <v>269</v>
      </c>
      <c r="B6" s="229">
        <f>'Revised CPSLD Stats 2005-2006'!DW5</f>
        <v>12.013117686517106</v>
      </c>
      <c r="C6" s="229">
        <f>'Revised CPSLD Stats 2005-2006'!DX5</f>
        <v>5.8135201609897894E-2</v>
      </c>
      <c r="D6" s="229">
        <f>'Revised CPSLD Stats 2005-2006'!DY5</f>
        <v>34.746962808377432</v>
      </c>
      <c r="E6" s="229">
        <f>'Revised CPSLD Stats 2005-2006'!DZ5</f>
        <v>194.12759931430276</v>
      </c>
      <c r="F6" s="230">
        <f>'Revised CPSLD Stats 2005-2006'!EA5</f>
        <v>0.17899032868644443</v>
      </c>
      <c r="G6" s="230">
        <f>'Revised CPSLD Stats 2005-2006'!EB5</f>
        <v>3.9468480885813999E-2</v>
      </c>
      <c r="H6" s="230">
        <f>'Revised CPSLD Stats 2005-2006'!EC5</f>
        <v>3.4093395940275127E-2</v>
      </c>
      <c r="I6" s="230">
        <f>'Revised CPSLD Stats 2005-2006'!ED5</f>
        <v>1.8301227634834757E-2</v>
      </c>
      <c r="J6" s="229">
        <f>'Revised CPSLD Stats 2005-2006'!EE5</f>
        <v>351.04657247514393</v>
      </c>
      <c r="K6" s="229">
        <f>'Revised CPSLD Stats 2005-2006'!EF5</f>
        <v>8.3836923306253262</v>
      </c>
      <c r="L6" s="229">
        <f>'Revised CPSLD Stats 2005-2006'!EG5</f>
        <v>0.69787814865367914</v>
      </c>
      <c r="M6" s="229">
        <f>'Revised CPSLD Stats 2005-2006'!EH5</f>
        <v>23.155382098787385</v>
      </c>
      <c r="N6" s="229">
        <f>'Revised CPSLD Stats 2005-2006'!EI5</f>
        <v>1.7048520533651337</v>
      </c>
      <c r="O6" s="229">
        <f>'Revised CPSLD Stats 2005-2006'!EJ5</f>
        <v>0.59715286576731008</v>
      </c>
      <c r="P6" s="229">
        <f>'Revised CPSLD Stats 2005-2006'!EK5</f>
        <v>0.66542446150406198</v>
      </c>
      <c r="Q6" s="229">
        <f>'Revised CPSLD Stats 2005-2006'!EL5</f>
        <v>6.7973466497726759E-2</v>
      </c>
      <c r="R6" s="229">
        <f>'Revised CPSLD Stats 2005-2006'!EM5</f>
        <v>6.3840920983778124</v>
      </c>
      <c r="S6" s="229">
        <f>'Revised CPSLD Stats 2005-2006'!EN5</f>
        <v>0.66393442622950816</v>
      </c>
    </row>
    <row r="7" spans="1:19" ht="17.25" customHeight="1">
      <c r="A7" s="222" t="s">
        <v>270</v>
      </c>
      <c r="B7" s="229">
        <f>'Revised CPSLD Stats 2005-2006'!DW6</f>
        <v>28.710654251812791</v>
      </c>
      <c r="C7" s="229">
        <f>'Revised CPSLD Stats 2005-2006'!DX6</f>
        <v>9.0639419907712598E-2</v>
      </c>
      <c r="D7" s="229">
        <f>'Revised CPSLD Stats 2005-2006'!DY6</f>
        <v>54.966216216216218</v>
      </c>
      <c r="E7" s="229">
        <f>'Revised CPSLD Stats 2005-2006'!DZ6</f>
        <v>251.03205339485828</v>
      </c>
      <c r="F7" s="230">
        <f>'Revised CPSLD Stats 2005-2006'!EA6</f>
        <v>0.21896094730881907</v>
      </c>
      <c r="G7" s="230">
        <f>'Revised CPSLD Stats 2005-2006'!EB6</f>
        <v>5.964746719623177E-2</v>
      </c>
      <c r="H7" s="230">
        <f>'Revised CPSLD Stats 2005-2006'!EC6</f>
        <v>1.8594135941769722E-2</v>
      </c>
      <c r="I7" s="230">
        <f>'Revised CPSLD Stats 2005-2006'!ED6</f>
        <v>2.2397242923123888E-2</v>
      </c>
      <c r="J7" s="229">
        <f>'Revised CPSLD Stats 2005-2006'!EE6</f>
        <v>226.10153702841174</v>
      </c>
      <c r="K7" s="229">
        <f>'Revised CPSLD Stats 2005-2006'!EF6</f>
        <v>19.920278510217535</v>
      </c>
      <c r="L7" s="229">
        <f>'Revised CPSLD Stats 2005-2006'!EG6</f>
        <v>0.69382879036829226</v>
      </c>
      <c r="M7" s="229">
        <f>'Revised CPSLD Stats 2005-2006'!EH6</f>
        <v>12.601834520842598</v>
      </c>
      <c r="N7" s="229">
        <f>'Revised CPSLD Stats 2005-2006'!EI6</f>
        <v>2.5119479235332896</v>
      </c>
      <c r="O7" s="229">
        <f>'Revised CPSLD Stats 2005-2006'!EJ6</f>
        <v>0.9589238628872776</v>
      </c>
      <c r="P7" s="229">
        <f>'Revised CPSLD Stats 2005-2006'!EK6</f>
        <v>0.78831575477916949</v>
      </c>
      <c r="Q7" s="229">
        <f>'Revised CPSLD Stats 2005-2006'!EL6</f>
        <v>8.1575477916941336E-2</v>
      </c>
      <c r="R7" s="229">
        <f>'Revised CPSLD Stats 2005-2006'!EM6</f>
        <v>7.8947368421052637</v>
      </c>
      <c r="S7" s="229">
        <f>'Revised CPSLD Stats 2005-2006'!EN6</f>
        <v>0.43952802359882004</v>
      </c>
    </row>
    <row r="8" spans="1:19" ht="17.25" customHeight="1">
      <c r="A8" s="221" t="s">
        <v>271</v>
      </c>
      <c r="B8" s="229">
        <f>'Revised CPSLD Stats 2005-2006'!DW7</f>
        <v>74.624148461357763</v>
      </c>
      <c r="C8" s="229">
        <f>'Revised CPSLD Stats 2005-2006'!DX7</f>
        <v>0.17618040873854829</v>
      </c>
      <c r="D8" s="229">
        <f>'Revised CPSLD Stats 2005-2006'!DY7</f>
        <v>65.504267481011667</v>
      </c>
      <c r="E8" s="229">
        <f>'Revised CPSLD Stats 2005-2006'!DZ7</f>
        <v>370.09944405293243</v>
      </c>
      <c r="F8" s="230">
        <f>'Revised CPSLD Stats 2005-2006'!EA7</f>
        <v>0.17699099129595858</v>
      </c>
      <c r="G8" s="230">
        <f>'Revised CPSLD Stats 2005-2006'!EB7</f>
        <v>5.7452174317788485E-2</v>
      </c>
      <c r="H8" s="230">
        <f>'Revised CPSLD Stats 2005-2006'!EC7</f>
        <v>3.7876543941233971E-2</v>
      </c>
      <c r="I8" s="230">
        <f>'Revised CPSLD Stats 2005-2006'!ED7</f>
        <v>3.4916882234327637E-2</v>
      </c>
      <c r="J8" s="229">
        <f>'Revised CPSLD Stats 2005-2006'!EE7</f>
        <v>209.36065573770492</v>
      </c>
      <c r="K8" s="229">
        <f>'Revised CPSLD Stats 2005-2006'!EF7</f>
        <v>14.73925299506695</v>
      </c>
      <c r="L8" s="229">
        <f>'Revised CPSLD Stats 2005-2006'!EG7</f>
        <v>0.19751318171086801</v>
      </c>
      <c r="M8" s="229">
        <f>'Revised CPSLD Stats 2005-2006'!EH7</f>
        <v>25.109782984035913</v>
      </c>
      <c r="N8" s="229">
        <f>'Revised CPSLD Stats 2005-2006'!EI7</f>
        <v>7.2245712943387366</v>
      </c>
      <c r="O8" s="229">
        <f>'Revised CPSLD Stats 2005-2006'!EJ7</f>
        <v>0.84997259415864068</v>
      </c>
      <c r="P8" s="229">
        <f>'Revised CPSLD Stats 2005-2006'!EK7</f>
        <v>0.90047764466369129</v>
      </c>
      <c r="Q8" s="229">
        <f>'Revised CPSLD Stats 2005-2006'!EL7</f>
        <v>0.10061858899068202</v>
      </c>
      <c r="R8" s="229">
        <f>'Revised CPSLD Stats 2005-2006'!EM7</f>
        <v>5.7377049180327875</v>
      </c>
      <c r="S8" s="229">
        <f>'Revised CPSLD Stats 2005-2006'!EN7</f>
        <v>0.5</v>
      </c>
    </row>
    <row r="9" spans="1:19" ht="17.25" customHeight="1">
      <c r="A9" s="222" t="s">
        <v>272</v>
      </c>
      <c r="B9" s="229">
        <f>'Revised CPSLD Stats 2005-2006'!DW8</f>
        <v>44.121437278690429</v>
      </c>
      <c r="C9" s="229">
        <f>'Revised CPSLD Stats 2005-2006'!DX8</f>
        <v>7.8365356707494047E-2</v>
      </c>
      <c r="D9" s="229">
        <f>'Revised CPSLD Stats 2005-2006'!DY8</f>
        <v>27.139954722238347</v>
      </c>
      <c r="E9" s="229">
        <f>'Revised CPSLD Stats 2005-2006'!DZ8</f>
        <v>210.04353630928193</v>
      </c>
      <c r="F9" s="230">
        <f>'Revised CPSLD Stats 2005-2006'!EA8</f>
        <v>0.1292110921341359</v>
      </c>
      <c r="G9" s="230">
        <f>'Revised CPSLD Stats 2005-2006'!EB8</f>
        <v>3.8320592965990684E-2</v>
      </c>
      <c r="H9" s="230">
        <f>'Revised CPSLD Stats 2005-2006'!EC8</f>
        <v>4.5671867831816093E-2</v>
      </c>
      <c r="I9" s="230">
        <f>'Revised CPSLD Stats 2005-2006'!ED8</f>
        <v>1.0133799639387271E-2</v>
      </c>
      <c r="J9" s="229">
        <f>'Revised CPSLD Stats 2005-2006'!EE8</f>
        <v>273.44444444444446</v>
      </c>
      <c r="K9" s="229">
        <f>'Revised CPSLD Stats 2005-2006'!EF8</f>
        <v>18.822197712892553</v>
      </c>
      <c r="L9" s="229">
        <f>'Revised CPSLD Stats 2005-2006'!EG8</f>
        <v>0.42659983159667403</v>
      </c>
      <c r="M9" s="229">
        <f>'Revised CPSLD Stats 2005-2006'!EH8</f>
        <v>11.159352351580571</v>
      </c>
      <c r="N9" s="229">
        <f>'Revised CPSLD Stats 2005-2006'!EI8</f>
        <v>10.956057351831427</v>
      </c>
      <c r="O9" s="229">
        <f>'Revised CPSLD Stats 2005-2006'!EJ8</f>
        <v>0.69716143263481745</v>
      </c>
      <c r="P9" s="229">
        <f>'Revised CPSLD Stats 2005-2006'!EK8</f>
        <v>0.58977186973936258</v>
      </c>
      <c r="Q9" s="229">
        <f>'Revised CPSLD Stats 2005-2006'!EL8</f>
        <v>4.4697277529459567E-2</v>
      </c>
      <c r="R9" s="229">
        <f>'Revised CPSLD Stats 2005-2006'!EM8</f>
        <v>11.587301587301587</v>
      </c>
      <c r="S9" s="229">
        <f>'Revised CPSLD Stats 2005-2006'!EN8</f>
        <v>0.54794520547945202</v>
      </c>
    </row>
    <row r="10" spans="1:19" ht="17.25" customHeight="1">
      <c r="A10" s="221" t="s">
        <v>273</v>
      </c>
      <c r="B10" s="229">
        <f>'Revised CPSLD Stats 2005-2006'!DW9</f>
        <v>25.334096437258548</v>
      </c>
      <c r="C10" s="229">
        <f>'Revised CPSLD Stats 2005-2006'!DX9</f>
        <v>0.14508513378165688</v>
      </c>
      <c r="D10" s="229">
        <f>'Revised CPSLD Stats 2005-2006'!DY9</f>
        <v>67.062526827872375</v>
      </c>
      <c r="E10" s="229">
        <f>'Revised CPSLD Stats 2005-2006'!DZ9</f>
        <v>369.38045500071541</v>
      </c>
      <c r="F10" s="230">
        <f>'Revised CPSLD Stats 2005-2006'!EA9</f>
        <v>0.18155407499225287</v>
      </c>
      <c r="G10" s="230">
        <f>'Revised CPSLD Stats 2005-2006'!EB9</f>
        <v>3.9045553145336226E-2</v>
      </c>
      <c r="H10" s="230">
        <f>'Revised CPSLD Stats 2005-2006'!EC9</f>
        <v>4.8419584753641151E-2</v>
      </c>
      <c r="I10" s="230">
        <f>'Revised CPSLD Stats 2005-2006'!ED9</f>
        <v>3.7347591849961517E-2</v>
      </c>
      <c r="J10" s="229">
        <f>'Revised CPSLD Stats 2005-2006'!EE9</f>
        <v>185.04103786073603</v>
      </c>
      <c r="K10" s="229">
        <f>'Revised CPSLD Stats 2005-2006'!EF9</f>
        <v>33.730862784375446</v>
      </c>
      <c r="L10" s="229">
        <f>'Revised CPSLD Stats 2005-2006'!EG9</f>
        <v>1.3314413193267818</v>
      </c>
      <c r="M10" s="229">
        <f>'Revised CPSLD Stats 2005-2006'!EH9</f>
        <v>10.950815499798511</v>
      </c>
      <c r="N10" s="229">
        <f>'Revised CPSLD Stats 2005-2006'!EI9</f>
        <v>3.0530834167978251</v>
      </c>
      <c r="O10" s="229">
        <f>'Revised CPSLD Stats 2005-2006'!EJ9</f>
        <v>1.1961654027757904</v>
      </c>
      <c r="P10" s="229">
        <f>'Revised CPSLD Stats 2005-2006'!EK9</f>
        <v>0.7386607526112462</v>
      </c>
      <c r="Q10" s="229">
        <f>'Revised CPSLD Stats 2005-2006'!EL9</f>
        <v>0.10258978394620118</v>
      </c>
      <c r="R10" s="229">
        <f>'Revised CPSLD Stats 2005-2006'!EM9</f>
        <v>3.7595975642043946</v>
      </c>
      <c r="S10" s="229">
        <f>'Revised CPSLD Stats 2005-2006'!EN9</f>
        <v>0.97535211267605637</v>
      </c>
    </row>
    <row r="11" spans="1:19" ht="17.25" customHeight="1">
      <c r="A11" s="222" t="s">
        <v>274</v>
      </c>
      <c r="B11" s="229">
        <f>'Revised CPSLD Stats 2005-2006'!DW10</f>
        <v>139.19815668202764</v>
      </c>
      <c r="C11" s="229">
        <f>'Revised CPSLD Stats 2005-2006'!DX10</f>
        <v>0.12903225806451613</v>
      </c>
      <c r="D11" s="229">
        <f>'Revised CPSLD Stats 2005-2006'!DY10</f>
        <v>96.519201228878643</v>
      </c>
      <c r="E11" s="229">
        <f>'Revised CPSLD Stats 2005-2006'!DZ10</f>
        <v>543.05453149001539</v>
      </c>
      <c r="F11" s="230">
        <f>'Revised CPSLD Stats 2005-2006'!EA10</f>
        <v>0.17773390264151265</v>
      </c>
      <c r="G11" s="230">
        <f>'Revised CPSLD Stats 2005-2006'!EB10</f>
        <v>2.4046151866115462E-2</v>
      </c>
      <c r="H11" s="230">
        <f>'Revised CPSLD Stats 2005-2006'!EC10</f>
        <v>4.2249776184946901E-2</v>
      </c>
      <c r="I11" s="230">
        <f>'Revised CPSLD Stats 2005-2006'!ED10</f>
        <v>3.772595397751298E-2</v>
      </c>
      <c r="J11" s="229">
        <f>'Revised CPSLD Stats 2005-2006'!EE10</f>
        <v>121.68224299065422</v>
      </c>
      <c r="K11" s="229">
        <f>'Revised CPSLD Stats 2005-2006'!EF10</f>
        <v>51.897081413210444</v>
      </c>
      <c r="L11" s="229">
        <f>'Revised CPSLD Stats 2005-2006'!EG10</f>
        <v>0.37282879781058953</v>
      </c>
      <c r="M11" s="229">
        <f>'Revised CPSLD Stats 2005-2006'!EH10</f>
        <v>10.464066893591831</v>
      </c>
      <c r="N11" s="229">
        <f>'Revised CPSLD Stats 2005-2006'!EI10</f>
        <v>2.6459293394777266</v>
      </c>
      <c r="O11" s="229">
        <f>'Revised CPSLD Stats 2005-2006'!EJ10</f>
        <v>0.23118279569892472</v>
      </c>
      <c r="P11" s="229">
        <f>'Revised CPSLD Stats 2005-2006'!EK10</f>
        <v>0.76190476190476186</v>
      </c>
      <c r="Q11" s="229">
        <f>'Revised CPSLD Stats 2005-2006'!EL10</f>
        <v>6.5284178187403993E-2</v>
      </c>
      <c r="R11" s="229">
        <f>'Revised CPSLD Stats 2005-2006'!EM10</f>
        <v>6.5887850467289724</v>
      </c>
      <c r="S11" s="229">
        <f>'Revised CPSLD Stats 2005-2006'!EN10</f>
        <v>1</v>
      </c>
    </row>
    <row r="12" spans="1:19" ht="17.25" customHeight="1">
      <c r="A12" s="221" t="s">
        <v>275</v>
      </c>
      <c r="B12" s="229">
        <f>'Revised CPSLD Stats 2005-2006'!DW11</f>
        <v>13.54951796669588</v>
      </c>
      <c r="C12" s="229">
        <f>'Revised CPSLD Stats 2005-2006'!DX11</f>
        <v>8.4574934268185797E-2</v>
      </c>
      <c r="D12" s="229">
        <f>'Revised CPSLD Stats 2005-2006'!DY11</f>
        <v>47.301489921121821</v>
      </c>
      <c r="E12" s="229">
        <f>'Revised CPSLD Stats 2005-2006'!DZ11</f>
        <v>218.91717791411043</v>
      </c>
      <c r="F12" s="230">
        <f>'Revised CPSLD Stats 2005-2006'!EA11</f>
        <v>0.21607025255770473</v>
      </c>
      <c r="G12" s="230">
        <f>'Revised CPSLD Stats 2005-2006'!EB11</f>
        <v>4.4118029741637289E-2</v>
      </c>
      <c r="H12" s="230">
        <f>'Revised CPSLD Stats 2005-2006'!EC11</f>
        <v>6.0684309875112349E-2</v>
      </c>
      <c r="I12" s="230">
        <f>'Revised CPSLD Stats 2005-2006'!ED11</f>
        <v>1.4963395962346093E-2</v>
      </c>
      <c r="J12" s="229">
        <f>'Revised CPSLD Stats 2005-2006'!EE11</f>
        <v>374.09836065573774</v>
      </c>
      <c r="K12" s="229">
        <f>'Revised CPSLD Stats 2005-2006'!EF11</f>
        <v>3.803242769500438</v>
      </c>
      <c r="L12" s="229">
        <f>'Revised CPSLD Stats 2005-2006'!EG11</f>
        <v>0.28069210866752908</v>
      </c>
      <c r="M12" s="229">
        <f>'Revised CPSLD Stats 2005-2006'!EH11</f>
        <v>57.560663670929827</v>
      </c>
      <c r="N12" s="229">
        <f>'Revised CPSLD Stats 2005-2006'!EI11</f>
        <v>2.3847502191060475</v>
      </c>
      <c r="O12" s="229">
        <f>'Revised CPSLD Stats 2005-2006'!EJ11</f>
        <v>0.18624014022787028</v>
      </c>
      <c r="P12" s="229">
        <f>'Revised CPSLD Stats 2005-2006'!EK11</f>
        <v>0.28659070990359337</v>
      </c>
      <c r="Q12" s="229">
        <f>'Revised CPSLD Stats 2005-2006'!EL11</f>
        <v>2.5416301489921123E-2</v>
      </c>
      <c r="R12" s="229">
        <f>'Revised CPSLD Stats 2005-2006'!EM11</f>
        <v>8.5245901639344268</v>
      </c>
      <c r="S12" s="229">
        <f>'Revised CPSLD Stats 2005-2006'!EN11</f>
        <v>1</v>
      </c>
    </row>
    <row r="13" spans="1:19" ht="17.25" customHeight="1">
      <c r="A13" s="223" t="s">
        <v>277</v>
      </c>
      <c r="B13" s="229">
        <f>'Revised CPSLD Stats 2005-2006'!DW12</f>
        <v>21.535070862358875</v>
      </c>
      <c r="C13" s="229">
        <f>'Revised CPSLD Stats 2005-2006'!DX12</f>
        <v>9.7645928417006964E-2</v>
      </c>
      <c r="D13" s="229">
        <f>'Revised CPSLD Stats 2005-2006'!DY12</f>
        <v>94.310953639202495</v>
      </c>
      <c r="E13" s="229">
        <f>'Revised CPSLD Stats 2005-2006'!DZ12</f>
        <v>426.83701657458562</v>
      </c>
      <c r="F13" s="230">
        <f>'Revised CPSLD Stats 2005-2006'!EA12</f>
        <v>0.22095308039602177</v>
      </c>
      <c r="G13" s="230">
        <f>'Revised CPSLD Stats 2005-2006'!EB12</f>
        <v>3.7259081361173604E-2</v>
      </c>
      <c r="H13" s="230">
        <f>'Revised CPSLD Stats 2005-2006'!EC12</f>
        <v>4.5861594976708324E-2</v>
      </c>
      <c r="I13" s="230">
        <f>'Revised CPSLD Stats 2005-2006'!ED12</f>
        <v>3.9532673165999975E-2</v>
      </c>
      <c r="J13" s="229">
        <f>'Revised CPSLD Stats 2005-2006'!EE12</f>
        <v>180.60737527114966</v>
      </c>
      <c r="K13" s="229">
        <f>'Revised CPSLD Stats 2005-2006'!EF12</f>
        <v>9.891784770598127</v>
      </c>
      <c r="L13" s="229">
        <f>'Revised CPSLD Stats 2005-2006'!EG12</f>
        <v>0.45933374604714977</v>
      </c>
      <c r="M13" s="229">
        <f>'Revised CPSLD Stats 2005-2006'!EH12</f>
        <v>43.150657487342002</v>
      </c>
      <c r="N13" s="229">
        <f>'Revised CPSLD Stats 2005-2006'!EI12</f>
        <v>4.4889502762430942</v>
      </c>
      <c r="O13" s="229">
        <f>'Revised CPSLD Stats 2005-2006'!EJ12</f>
        <v>0.94955560893586355</v>
      </c>
      <c r="P13" s="229">
        <f>'Revised CPSLD Stats 2005-2006'!EK12</f>
        <v>0.55368724477540232</v>
      </c>
      <c r="Q13" s="229">
        <f>'Revised CPSLD Stats 2005-2006'!EL12</f>
        <v>7.6627432140283447E-2</v>
      </c>
      <c r="R13" s="229">
        <f>'Revised CPSLD Stats 2005-2006'!EM12</f>
        <v>4.4414316702819958</v>
      </c>
      <c r="S13" s="229">
        <f>'Revised CPSLD Stats 2005-2006'!EN12</f>
        <v>0.95726495726495731</v>
      </c>
    </row>
    <row r="14" spans="1:19" ht="17.25" customHeight="1">
      <c r="A14" s="221" t="s">
        <v>119</v>
      </c>
      <c r="B14" s="229">
        <f>'Revised CPSLD Stats 2005-2006'!DW13</f>
        <v>17.488920781617171</v>
      </c>
      <c r="C14" s="229">
        <f>'Revised CPSLD Stats 2005-2006'!DX13</f>
        <v>9.8096424684971692E-2</v>
      </c>
      <c r="D14" s="229">
        <f>'Revised CPSLD Stats 2005-2006'!DY13</f>
        <v>36.586023625151796</v>
      </c>
      <c r="E14" s="229">
        <f>'Revised CPSLD Stats 2005-2006'!DZ13</f>
        <v>335.53472014130932</v>
      </c>
      <c r="F14" s="230">
        <f>'Revised CPSLD Stats 2005-2006'!EA13</f>
        <v>0.10903796665139071</v>
      </c>
      <c r="G14" s="230">
        <f>'Revised CPSLD Stats 2005-2006'!EB13</f>
        <v>3.0992820295883714E-2</v>
      </c>
      <c r="H14" s="230">
        <f>'Revised CPSLD Stats 2005-2006'!EC13</f>
        <v>3.1192582930870377E-2</v>
      </c>
      <c r="I14" s="230">
        <f>'Revised CPSLD Stats 2005-2006'!ED13</f>
        <v>5.8668901950842851E-2</v>
      </c>
      <c r="J14" s="229">
        <f>'Revised CPSLD Stats 2005-2006'!EE13</f>
        <v>226.04991087344027</v>
      </c>
      <c r="K14" s="229">
        <f>'Revised CPSLD Stats 2005-2006'!EF13</f>
        <v>13.624047818064252</v>
      </c>
      <c r="L14" s="229">
        <f>'Revised CPSLD Stats 2005-2006'!EG13</f>
        <v>0.7790102081304332</v>
      </c>
      <c r="M14" s="229">
        <f>'Revised CPSLD Stats 2005-2006'!EH13</f>
        <v>24.628122612460352</v>
      </c>
      <c r="N14" s="229">
        <f>'Revised CPSLD Stats 2005-2006'!EI13</f>
        <v>2.619584588452379</v>
      </c>
      <c r="O14" s="229">
        <f>'Revised CPSLD Stats 2005-2006'!EJ13</f>
        <v>0.81410569810904165</v>
      </c>
      <c r="P14" s="229">
        <f>'Revised CPSLD Stats 2005-2006'!EK13</f>
        <v>0.38465784534830538</v>
      </c>
      <c r="Q14" s="229">
        <f>'Revised CPSLD Stats 2005-2006'!EL13</f>
        <v>5.7880044790007412E-2</v>
      </c>
      <c r="R14" s="229">
        <f>'Revised CPSLD Stats 2005-2006'!EM13</f>
        <v>2.3529411764705883</v>
      </c>
      <c r="S14" s="229">
        <f>'Revised CPSLD Stats 2005-2006'!EN13</f>
        <v>1</v>
      </c>
    </row>
    <row r="15" spans="1:19" ht="17.25" customHeight="1">
      <c r="A15" s="223" t="s">
        <v>278</v>
      </c>
      <c r="B15" s="229">
        <f>'Revised CPSLD Stats 2005-2006'!DW14</f>
        <v>40.73308913308913</v>
      </c>
      <c r="C15" s="229">
        <f>'Revised CPSLD Stats 2005-2006'!DX14</f>
        <v>0.14245014245014245</v>
      </c>
      <c r="D15" s="229">
        <f>'Revised CPSLD Stats 2005-2006'!DY14</f>
        <v>151.13634513634514</v>
      </c>
      <c r="E15" s="229">
        <f>'Revised CPSLD Stats 2005-2006'!DZ14</f>
        <v>439.59055759055758</v>
      </c>
      <c r="F15" s="230">
        <f>'Revised CPSLD Stats 2005-2006'!EA14</f>
        <v>0.34381162772180424</v>
      </c>
      <c r="G15" s="230">
        <f>'Revised CPSLD Stats 2005-2006'!EB14</f>
        <v>4.5420591552060324E-2</v>
      </c>
      <c r="H15" s="230">
        <f>'Revised CPSLD Stats 2005-2006'!EC14</f>
        <v>0.15377835222401429</v>
      </c>
      <c r="I15" s="230">
        <f>'Revised CPSLD Stats 2005-2006'!ED14</f>
        <v>4.1186913940836518E-2</v>
      </c>
      <c r="J15" s="229">
        <f>'Revised CPSLD Stats 2005-2006'!EE14</f>
        <v>195.62101910828025</v>
      </c>
      <c r="K15" s="229">
        <f>'Revised CPSLD Stats 2005-2006'!EF14</f>
        <v>27.617419617419618</v>
      </c>
      <c r="L15" s="229">
        <f>'Revised CPSLD Stats 2005-2006'!EG14</f>
        <v>0.67800945632146692</v>
      </c>
      <c r="M15" s="229">
        <f>'Revised CPSLD Stats 2005-2006'!EH14</f>
        <v>15.917148078283423</v>
      </c>
      <c r="N15" s="229">
        <f>'Revised CPSLD Stats 2005-2006'!EI14</f>
        <v>5.2164428164428163</v>
      </c>
      <c r="O15" s="229">
        <f>'Revised CPSLD Stats 2005-2006'!EJ14</f>
        <v>0.58770858770858769</v>
      </c>
      <c r="P15" s="229">
        <f>'Revised CPSLD Stats 2005-2006'!EK14</f>
        <v>1.1848595848595849</v>
      </c>
      <c r="Q15" s="229">
        <f>'Revised CPSLD Stats 2005-2006'!EL14</f>
        <v>0.12763532763532764</v>
      </c>
      <c r="R15" s="229">
        <f>'Revised CPSLD Stats 2005-2006'!EM14</f>
        <v>5.2229299363057322</v>
      </c>
      <c r="S15" s="229">
        <f>'Revised CPSLD Stats 2005-2006'!EN14</f>
        <v>1</v>
      </c>
    </row>
    <row r="16" spans="1:19" ht="17.25" customHeight="1">
      <c r="A16" s="221" t="s">
        <v>279</v>
      </c>
      <c r="B16" s="229">
        <f>'Revised CPSLD Stats 2005-2006'!DW15</f>
        <v>19.222712531235047</v>
      </c>
      <c r="C16" s="229">
        <f>'Revised CPSLD Stats 2005-2006'!DX15</f>
        <v>0.15790313147961083</v>
      </c>
      <c r="D16" s="229">
        <f>'Revised CPSLD Stats 2005-2006'!DY15</f>
        <v>49.188154606837152</v>
      </c>
      <c r="E16" s="229">
        <f>'Revised CPSLD Stats 2005-2006'!DZ15</f>
        <v>311.65718538997288</v>
      </c>
      <c r="F16" s="230">
        <f>'Revised CPSLD Stats 2005-2006'!EA15</f>
        <v>0.15782775726889983</v>
      </c>
      <c r="G16" s="230">
        <f>'Revised CPSLD Stats 2005-2006'!EB15</f>
        <v>3.3666214030801986E-2</v>
      </c>
      <c r="H16" s="230">
        <f>'Revised CPSLD Stats 2005-2006'!EC15</f>
        <v>3.71940443128237E-2</v>
      </c>
      <c r="I16" s="230">
        <f>'Revised CPSLD Stats 2005-2006'!ED15</f>
        <v>2.4044714450044982E-2</v>
      </c>
      <c r="J16" s="229">
        <f>'Revised CPSLD Stats 2005-2006'!EE15</f>
        <v>188.09</v>
      </c>
      <c r="K16" s="229">
        <f>'Revised CPSLD Stats 2005-2006'!EF15</f>
        <v>5.7626668084427664</v>
      </c>
      <c r="L16" s="229">
        <f>'Revised CPSLD Stats 2005-2006'!EG15</f>
        <v>0.29978426817125786</v>
      </c>
      <c r="M16" s="229">
        <f>'Revised CPSLD Stats 2005-2006'!EH15</f>
        <v>54.082110895839101</v>
      </c>
      <c r="N16" s="229">
        <f>'Revised CPSLD Stats 2005-2006'!EI15</f>
        <v>1.2196289010580041</v>
      </c>
      <c r="O16" s="229">
        <f>'Revised CPSLD Stats 2005-2006'!EJ15</f>
        <v>0.46732946993460578</v>
      </c>
      <c r="P16" s="229">
        <f>'Revised CPSLD Stats 2005-2006'!EK15</f>
        <v>0.6943484502100058</v>
      </c>
      <c r="Q16" s="229">
        <f>'Revised CPSLD Stats 2005-2006'!EL15</f>
        <v>0.12494018820777286</v>
      </c>
      <c r="R16" s="229">
        <f>'Revised CPSLD Stats 2005-2006'!EM15</f>
        <v>16.55</v>
      </c>
      <c r="S16" s="229">
        <f>'Revised CPSLD Stats 2005-2006'!EN15</f>
        <v>1</v>
      </c>
    </row>
    <row r="17" spans="1:19" ht="17.25" customHeight="1">
      <c r="A17" s="223" t="s">
        <v>280</v>
      </c>
      <c r="B17" s="229">
        <f>'Revised CPSLD Stats 2005-2006'!DW16</f>
        <v>36.897539478516343</v>
      </c>
      <c r="C17" s="229">
        <f>'Revised CPSLD Stats 2005-2006'!DX16</f>
        <v>0.14689680499449137</v>
      </c>
      <c r="D17" s="229">
        <f>'Revised CPSLD Stats 2005-2006'!DY16</f>
        <v>84.780756518545715</v>
      </c>
      <c r="E17" s="229">
        <f>'Revised CPSLD Stats 2005-2006'!DZ16</f>
        <v>351.37715754682336</v>
      </c>
      <c r="F17" s="230">
        <f>'Revised CPSLD Stats 2005-2006'!EA16</f>
        <v>0.24128135451505017</v>
      </c>
      <c r="G17" s="230">
        <f>'Revised CPSLD Stats 2005-2006'!EB16</f>
        <v>4.9276755852842809E-2</v>
      </c>
      <c r="H17" s="230">
        <f>'Revised CPSLD Stats 2005-2006'!EC16</f>
        <v>0.10348453177257524</v>
      </c>
      <c r="I17" s="230">
        <f>'Revised CPSLD Stats 2005-2006'!ED16</f>
        <v>2.4255858746065652E-2</v>
      </c>
      <c r="J17" s="229">
        <f>'Revised CPSLD Stats 2005-2006'!EE16</f>
        <v>194.5</v>
      </c>
      <c r="K17" s="229">
        <f>'Revised CPSLD Stats 2005-2006'!EF16</f>
        <v>5.6562614763128902</v>
      </c>
      <c r="L17" s="229">
        <f>'Revised CPSLD Stats 2005-2006'!EG16</f>
        <v>0.1532964407994267</v>
      </c>
      <c r="M17" s="229">
        <f>'Revised CPSLD Stats 2005-2006'!EH16</f>
        <v>62.121802363329437</v>
      </c>
      <c r="N17" s="229">
        <f>'Revised CPSLD Stats 2005-2006'!EI16</f>
        <v>5.5086301872934262</v>
      </c>
      <c r="O17" s="229">
        <f>'Revised CPSLD Stats 2005-2006'!EJ16</f>
        <v>0.31582813073815647</v>
      </c>
      <c r="P17" s="229">
        <f>'Revised CPSLD Stats 2005-2006'!EK16</f>
        <v>0.64120455380095487</v>
      </c>
      <c r="Q17" s="229">
        <f>'Revised CPSLD Stats 2005-2006'!EL16</f>
        <v>9.1076019096584651E-2</v>
      </c>
      <c r="R17" s="229">
        <f>'Revised CPSLD Stats 2005-2006'!EM16</f>
        <v>23.714285714285715</v>
      </c>
      <c r="S17" s="229">
        <f>'Revised CPSLD Stats 2005-2006'!EN16</f>
        <v>0.66265060240963858</v>
      </c>
    </row>
    <row r="18" spans="1:19" ht="17.25" customHeight="1">
      <c r="A18" s="221" t="s">
        <v>281</v>
      </c>
      <c r="B18" s="229">
        <f>'Revised CPSLD Stats 2005-2006'!DW17</f>
        <v>55.025757263548314</v>
      </c>
      <c r="C18" s="229">
        <f>'Revised CPSLD Stats 2005-2006'!DX17</f>
        <v>0.17102822996084896</v>
      </c>
      <c r="D18" s="229">
        <f>'Revised CPSLD Stats 2005-2006'!DY17</f>
        <v>51.857957277285522</v>
      </c>
      <c r="E18" s="229">
        <f>'Revised CPSLD Stats 2005-2006'!DZ17</f>
        <v>403.80932756370629</v>
      </c>
      <c r="F18" s="230">
        <f>'Revised CPSLD Stats 2005-2006'!EA17</f>
        <v>0.12842189057434353</v>
      </c>
      <c r="G18" s="230">
        <f>'Revised CPSLD Stats 2005-2006'!EB17</f>
        <v>2.8916187281640263E-2</v>
      </c>
      <c r="H18" s="230">
        <f>'Revised CPSLD Stats 2005-2006'!EC17</f>
        <v>2.6364758992083768E-2</v>
      </c>
      <c r="I18" s="230">
        <f>'Revised CPSLD Stats 2005-2006'!ED17</f>
        <v>2.4996036346816613E-2</v>
      </c>
      <c r="J18" s="229">
        <f>'Revised CPSLD Stats 2005-2006'!EE17</f>
        <v>194.12</v>
      </c>
      <c r="K18" s="229">
        <f>'Revised CPSLD Stats 2005-2006'!EF17</f>
        <v>17.171509032213748</v>
      </c>
      <c r="L18" s="229">
        <f>'Revised CPSLD Stats 2005-2006'!EG17</f>
        <v>0.31206311164369882</v>
      </c>
      <c r="M18" s="229">
        <f>'Revised CPSLD Stats 2005-2006'!EH17</f>
        <v>23.51624</v>
      </c>
      <c r="N18" s="229">
        <f>'Revised CPSLD Stats 2005-2006'!EI17</f>
        <v>0</v>
      </c>
      <c r="O18" s="229">
        <f>'Revised CPSLD Stats 2005-2006'!EJ17</f>
        <v>0.54948828903084002</v>
      </c>
      <c r="P18" s="229">
        <f>'Revised CPSLD Stats 2005-2006'!EK17</f>
        <v>0.73081942441101722</v>
      </c>
      <c r="Q18" s="229">
        <f>'Revised CPSLD Stats 2005-2006'!EL17</f>
        <v>7.8988941548183256E-2</v>
      </c>
      <c r="R18" s="229">
        <f>'Revised CPSLD Stats 2005-2006'!EM17</f>
        <v>17.866666666666667</v>
      </c>
      <c r="S18" s="229">
        <f>'Revised CPSLD Stats 2005-2006'!EN17</f>
        <v>0.39552238805970147</v>
      </c>
    </row>
    <row r="19" spans="1:19" ht="17.25" customHeight="1">
      <c r="A19" s="223" t="s">
        <v>560</v>
      </c>
      <c r="B19" s="229">
        <f>'Revised CPSLD Stats 2005-2006'!DW18</f>
        <v>23.656332310368992</v>
      </c>
      <c r="C19" s="229">
        <f>'Revised CPSLD Stats 2005-2006'!DX18</f>
        <v>0.12420559166807625</v>
      </c>
      <c r="D19" s="229">
        <f>'Revised CPSLD Stats 2005-2006'!DY18</f>
        <v>364.51103109972695</v>
      </c>
      <c r="E19" s="229">
        <f>'Revised CPSLD Stats 2005-2006'!DZ18</f>
        <v>745.01002827247896</v>
      </c>
      <c r="F19" s="230">
        <f>'Revised CPSLD Stats 2005-2006'!EA18</f>
        <v>0.48926996586200466</v>
      </c>
      <c r="G19" s="230">
        <f>'Revised CPSLD Stats 2005-2006'!EB18</f>
        <v>4.6706615959715543E-2</v>
      </c>
      <c r="H19" s="230">
        <f>'Revised CPSLD Stats 2005-2006'!EC18</f>
        <v>5.0923185456078754E-2</v>
      </c>
      <c r="I19" s="230">
        <f>'Revised CPSLD Stats 2005-2006'!ED18</f>
        <v>0.15710411020317711</v>
      </c>
      <c r="J19" s="229">
        <f>'Revised CPSLD Stats 2005-2006'!EE18</f>
        <v>145.20350877192982</v>
      </c>
      <c r="K19" s="229">
        <f>'Revised CPSLD Stats 2005-2006'!EF18</f>
        <v>6.4637653142594784</v>
      </c>
      <c r="L19" s="229">
        <f>'Revised CPSLD Stats 2005-2006'!EG18</f>
        <v>0.27323615636842802</v>
      </c>
      <c r="M19" s="229">
        <f>'Revised CPSLD Stats 2005-2006'!EH18</f>
        <v>115.25944895136267</v>
      </c>
      <c r="N19" s="229">
        <f>'Revised CPSLD Stats 2005-2006'!EI18</f>
        <v>3.0756590870647367</v>
      </c>
      <c r="O19" s="229">
        <f>'Revised CPSLD Stats 2005-2006'!EJ18</f>
        <v>0.77858057656525625</v>
      </c>
      <c r="P19" s="229">
        <f>'Revised CPSLD Stats 2005-2006'!EK18</f>
        <v>0.52552980692554918</v>
      </c>
      <c r="Q19" s="229">
        <f>'Revised CPSLD Stats 2005-2006'!EL18</f>
        <v>8.2642631032066302E-2</v>
      </c>
      <c r="R19" s="229">
        <f>'Revised CPSLD Stats 2005-2006'!EM18</f>
        <v>10.280701754385966</v>
      </c>
      <c r="S19" s="229">
        <f>'Revised CPSLD Stats 2005-2006'!EN18</f>
        <v>0</v>
      </c>
    </row>
    <row r="20" spans="1:19" ht="17.25" customHeight="1">
      <c r="A20" s="221" t="s">
        <v>283</v>
      </c>
      <c r="B20" s="229">
        <f>'Revised CPSLD Stats 2005-2006'!DW19</f>
        <v>31.058149589277992</v>
      </c>
      <c r="C20" s="229">
        <f>'Revised CPSLD Stats 2005-2006'!DX19</f>
        <v>9.3493298746217035E-2</v>
      </c>
      <c r="D20" s="229">
        <f>'Revised CPSLD Stats 2005-2006'!DY19</f>
        <v>183.82674016428879</v>
      </c>
      <c r="E20" s="229">
        <f>'Revised CPSLD Stats 2005-2006'!DZ19</f>
        <v>695.06755296152176</v>
      </c>
      <c r="F20" s="230">
        <f>'Revised CPSLD Stats 2005-2006'!EA19</f>
        <v>0.26447320031131599</v>
      </c>
      <c r="G20" s="230">
        <f>'Revised CPSLD Stats 2005-2006'!EB19</f>
        <v>3.1779267318895965E-2</v>
      </c>
      <c r="H20" s="230">
        <f>'Revised CPSLD Stats 2005-2006'!EC19</f>
        <v>0.18035179329364392</v>
      </c>
      <c r="I20" s="230">
        <f>'Revised CPSLD Stats 2005-2006'!ED19</f>
        <v>3.013479381443299E-2</v>
      </c>
      <c r="J20" s="229">
        <f>'Revised CPSLD Stats 2005-2006'!EE19</f>
        <v>97.389473684210529</v>
      </c>
      <c r="K20" s="229">
        <f>'Revised CPSLD Stats 2005-2006'!EF19</f>
        <v>4.5660397751837438</v>
      </c>
      <c r="L20" s="229">
        <f>'Revised CPSLD Stats 2005-2006'!EG19</f>
        <v>0.14701583434835566</v>
      </c>
      <c r="M20" s="229">
        <f>'Revised CPSLD Stats 2005-2006'!EH19</f>
        <v>152.2254704698781</v>
      </c>
      <c r="N20" s="229">
        <f>'Revised CPSLD Stats 2005-2006'!EI19</f>
        <v>1.5688499783830523</v>
      </c>
      <c r="O20" s="229">
        <f>'Revised CPSLD Stats 2005-2006'!EJ19</f>
        <v>1.0365326415910072</v>
      </c>
      <c r="P20" s="229">
        <f>'Revised CPSLD Stats 2005-2006'!EK19</f>
        <v>1.0268050151318633</v>
      </c>
      <c r="Q20" s="229">
        <f>'Revised CPSLD Stats 2005-2006'!EL19</f>
        <v>8.6467790747946388E-2</v>
      </c>
      <c r="R20" s="229">
        <f>'Revised CPSLD Stats 2005-2006'!EM19</f>
        <v>4.2894736842105265</v>
      </c>
      <c r="S20" s="229">
        <f>'Revised CPSLD Stats 2005-2006'!EN19</f>
        <v>0.76073619631901845</v>
      </c>
    </row>
    <row r="21" spans="1:19" ht="17.25" customHeight="1">
      <c r="A21" s="223" t="s">
        <v>284</v>
      </c>
      <c r="B21" s="229">
        <f>'Revised CPSLD Stats 2005-2006'!DW20</f>
        <v>44.209377372817009</v>
      </c>
      <c r="C21" s="229">
        <f>'Revised CPSLD Stats 2005-2006'!DX20</f>
        <v>0.20168944570994687</v>
      </c>
      <c r="D21" s="229">
        <f>'Revised CPSLD Stats 2005-2006'!DY20</f>
        <v>46.275626423690206</v>
      </c>
      <c r="E21" s="229">
        <f>'Revised CPSLD Stats 2005-2006'!DZ20</f>
        <v>315.2738230827639</v>
      </c>
      <c r="F21" s="230">
        <f>'Revised CPSLD Stats 2005-2006'!EA20</f>
        <v>0.14677915841919484</v>
      </c>
      <c r="G21" s="230">
        <f>'Revised CPSLD Stats 2005-2006'!EB20</f>
        <v>5.8883562004681304E-2</v>
      </c>
      <c r="H21" s="230">
        <f>'Revised CPSLD Stats 2005-2006'!EC20</f>
        <v>3.920854375362199E-2</v>
      </c>
      <c r="I21" s="230">
        <f>'Revised CPSLD Stats 2005-2006'!ED20</f>
        <v>1.8820167337150501E-2</v>
      </c>
      <c r="J21" s="229">
        <f>'Revised CPSLD Stats 2005-2006'!EE20</f>
        <v>239.45454545454541</v>
      </c>
      <c r="K21" s="229">
        <f>'Revised CPSLD Stats 2005-2006'!EF20</f>
        <v>9.7261769172361436</v>
      </c>
      <c r="L21" s="229">
        <f>'Revised CPSLD Stats 2005-2006'!EG20</f>
        <v>0.22000257626827541</v>
      </c>
      <c r="M21" s="229">
        <f>'Revised CPSLD Stats 2005-2006'!EH20</f>
        <v>32.414979263234933</v>
      </c>
      <c r="N21" s="229">
        <f>'Revised CPSLD Stats 2005-2006'!EI20</f>
        <v>3.084662110858011</v>
      </c>
      <c r="O21" s="229">
        <f>'Revised CPSLD Stats 2005-2006'!EJ20</f>
        <v>0.74886104783599095</v>
      </c>
      <c r="P21" s="229">
        <f>'Revised CPSLD Stats 2005-2006'!EK20</f>
        <v>0.71659073652239946</v>
      </c>
      <c r="Q21" s="229">
        <f>'Revised CPSLD Stats 2005-2006'!EL20</f>
        <v>6.786256643887624E-2</v>
      </c>
      <c r="R21" s="229">
        <f>'Revised CPSLD Stats 2005-2006'!EM20</f>
        <v>10.96590909090909</v>
      </c>
      <c r="S21" s="229">
        <f>'Revised CPSLD Stats 2005-2006'!EN20</f>
        <v>0.52849740932642486</v>
      </c>
    </row>
    <row r="22" spans="1:19" ht="17.25" customHeight="1">
      <c r="A22" s="221" t="s">
        <v>437</v>
      </c>
      <c r="B22" s="229">
        <f>'Revised CPSLD Stats 2005-2006'!DW21</f>
        <v>140.29471281615054</v>
      </c>
      <c r="C22" s="229">
        <f>'Revised CPSLD Stats 2005-2006'!DX21</f>
        <v>0.34152449688010184</v>
      </c>
      <c r="D22" s="229">
        <f>'Revised CPSLD Stats 2005-2006'!DY21</f>
        <v>461.26307002203208</v>
      </c>
      <c r="E22" s="229">
        <f>'Revised CPSLD Stats 2005-2006'!DZ21</f>
        <v>981.35457998932725</v>
      </c>
      <c r="F22" s="230">
        <f>'Revised CPSLD Stats 2005-2006'!EA21</f>
        <v>0.47002691934962854</v>
      </c>
      <c r="G22" s="230">
        <f>'Revised CPSLD Stats 2005-2006'!EB21</f>
        <v>0.12514164961774524</v>
      </c>
      <c r="H22" s="230">
        <f>'Revised CPSLD Stats 2005-2006'!EC21</f>
        <v>0.16250360719285023</v>
      </c>
      <c r="I22" s="230">
        <f>'Revised CPSLD Stats 2005-2006'!ED21</f>
        <v>5.0890738619862021E-2</v>
      </c>
      <c r="J22" s="229">
        <f>'Revised CPSLD Stats 2005-2006'!EE21</f>
        <v>121.17093469910371</v>
      </c>
      <c r="K22" s="229">
        <f>'Revised CPSLD Stats 2005-2006'!EF21</f>
        <v>32.657804500472871</v>
      </c>
      <c r="L22" s="229">
        <f>'Revised CPSLD Stats 2005-2006'!EG21</f>
        <v>0.23278000891786527</v>
      </c>
      <c r="M22" s="229">
        <f>'Revised CPSLD Stats 2005-2006'!EH21</f>
        <v>30.049618919579171</v>
      </c>
      <c r="N22" s="229">
        <f>'Revised CPSLD Stats 2005-2006'!EI21</f>
        <v>3.3558057579423992</v>
      </c>
      <c r="O22" s="229">
        <f>'Revised CPSLD Stats 2005-2006'!EJ21</f>
        <v>0.95414463012960382</v>
      </c>
      <c r="P22" s="229">
        <f>'Revised CPSLD Stats 2005-2006'!EK21</f>
        <v>0.93380321130243193</v>
      </c>
      <c r="Q22" s="229">
        <f>'Revised CPSLD Stats 2005-2006'!EL21</f>
        <v>7.4497144276136074E-2</v>
      </c>
      <c r="R22" s="229">
        <f>'Revised CPSLD Stats 2005-2006'!EM21</f>
        <v>1.2996158770806656</v>
      </c>
      <c r="S22" s="229">
        <f>'Revised CPSLD Stats 2005-2006'!EN21</f>
        <v>0.82266009852216748</v>
      </c>
    </row>
    <row r="23" spans="1:19" ht="17.25" customHeight="1">
      <c r="A23" s="222" t="s">
        <v>497</v>
      </c>
      <c r="B23" s="229">
        <f>'Revised CPSLD Stats 2005-2006'!DW22</f>
        <v>35.41707233459033</v>
      </c>
      <c r="C23" s="229">
        <f>'Revised CPSLD Stats 2005-2006'!DX22</f>
        <v>0.12478573877271169</v>
      </c>
      <c r="D23" s="229">
        <f>'Revised CPSLD Stats 2005-2006'!DY22</f>
        <v>145.00665066849504</v>
      </c>
      <c r="E23" s="229">
        <f>'Revised CPSLD Stats 2005-2006'!DZ22</f>
        <v>370.33445320534798</v>
      </c>
      <c r="F23" s="230">
        <f>'Revised CPSLD Stats 2005-2006'!EA22</f>
        <v>0.39155592846796194</v>
      </c>
      <c r="G23" s="230">
        <f>'Revised CPSLD Stats 2005-2006'!EB22</f>
        <v>8.9256568014384613E-2</v>
      </c>
      <c r="H23" s="230">
        <f>'Revised CPSLD Stats 2005-2006'!EC22</f>
        <v>0.12307195563757653</v>
      </c>
      <c r="I23" s="230">
        <f>'Revised CPSLD Stats 2005-2006'!ED22</f>
        <v>2.6633399801515557E-2</v>
      </c>
      <c r="J23" s="229">
        <f>'Revised CPSLD Stats 2005-2006'!EE22</f>
        <v>210.15850144092218</v>
      </c>
      <c r="K23" s="229">
        <f>'Revised CPSLD Stats 2005-2006'!EF22</f>
        <v>25.127871100445663</v>
      </c>
      <c r="L23" s="229">
        <f>'Revised CPSLD Stats 2005-2006'!EG22</f>
        <v>0.70948470452495171</v>
      </c>
      <c r="M23" s="229">
        <f>'Revised CPSLD Stats 2005-2006'!EH22</f>
        <v>14.737995579688395</v>
      </c>
      <c r="N23" s="229">
        <f>'Revised CPSLD Stats 2005-2006'!EI22</f>
        <v>3.0325677065478231</v>
      </c>
      <c r="O23" s="229">
        <f>'Revised CPSLD Stats 2005-2006'!EJ22</f>
        <v>0.70647925951319845</v>
      </c>
      <c r="P23" s="229">
        <f>'Revised CPSLD Stats 2005-2006'!EK22</f>
        <v>0.44942063764141243</v>
      </c>
      <c r="Q23" s="229">
        <f>'Revised CPSLD Stats 2005-2006'!EL22</f>
        <v>2.9893726431264998E-2</v>
      </c>
      <c r="R23" s="229">
        <f>'Revised CPSLD Stats 2005-2006'!EM22</f>
        <v>5.0144092219020173</v>
      </c>
      <c r="S23" s="229">
        <f>'Revised CPSLD Stats 2005-2006'!EN22</f>
        <v>0.83908045977011492</v>
      </c>
    </row>
    <row r="24" spans="1:19" ht="17.25" customHeight="1">
      <c r="A24" s="221" t="s">
        <v>285</v>
      </c>
      <c r="B24" s="231" t="e">
        <f>'Revised CPSLD Stats 2005-2006'!DW23</f>
        <v>#DIV/0!</v>
      </c>
      <c r="C24" s="231" t="e">
        <f>'Revised CPSLD Stats 2005-2006'!DX23</f>
        <v>#DIV/0!</v>
      </c>
      <c r="D24" s="231" t="e">
        <f>'Revised CPSLD Stats 2005-2006'!DY23</f>
        <v>#DIV/0!</v>
      </c>
      <c r="E24" s="231" t="e">
        <f>'Revised CPSLD Stats 2005-2006'!DZ23</f>
        <v>#DIV/0!</v>
      </c>
      <c r="F24" s="230">
        <f>'Revised CPSLD Stats 2005-2006'!EA23</f>
        <v>0.41815004078834417</v>
      </c>
      <c r="G24" s="230">
        <f>'Revised CPSLD Stats 2005-2006'!EB23</f>
        <v>4.7813207773397759E-2</v>
      </c>
      <c r="H24" s="230">
        <f>'Revised CPSLD Stats 2005-2006'!EC23</f>
        <v>6.8966506480160825E-2</v>
      </c>
      <c r="I24" s="232" t="e">
        <f>'Revised CPSLD Stats 2005-2006'!ED23</f>
        <v>#DIV/0!</v>
      </c>
      <c r="J24" s="229">
        <f>'Revised CPSLD Stats 2005-2006'!EE23</f>
        <v>0</v>
      </c>
      <c r="K24" s="231" t="e">
        <f>'Revised CPSLD Stats 2005-2006'!EF23</f>
        <v>#DIV/0!</v>
      </c>
      <c r="L24" s="229">
        <f>'Revised CPSLD Stats 2005-2006'!EG23</f>
        <v>0.66784532118719864</v>
      </c>
      <c r="M24" s="229">
        <f>'Revised CPSLD Stats 2005-2006'!EH23</f>
        <v>9.38430262658337</v>
      </c>
      <c r="N24" s="231" t="e">
        <f>'Revised CPSLD Stats 2005-2006'!EI23</f>
        <v>#DIV/0!</v>
      </c>
      <c r="O24" s="231" t="e">
        <f>'Revised CPSLD Stats 2005-2006'!EJ23</f>
        <v>#DIV/0!</v>
      </c>
      <c r="P24" s="231" t="e">
        <f>'Revised CPSLD Stats 2005-2006'!EK23</f>
        <v>#DIV/0!</v>
      </c>
      <c r="Q24" s="231" t="e">
        <f>'Revised CPSLD Stats 2005-2006'!EL23</f>
        <v>#DIV/0!</v>
      </c>
      <c r="R24" s="229">
        <f>'Revised CPSLD Stats 2005-2006'!EM23</f>
        <v>4.3684210526315788</v>
      </c>
      <c r="S24" s="229">
        <f>'Revised CPSLD Stats 2005-2006'!EN23</f>
        <v>0.72289156626506024</v>
      </c>
    </row>
    <row r="25" spans="1:19" ht="17.25" customHeight="1">
      <c r="A25" s="223" t="s">
        <v>210</v>
      </c>
      <c r="B25" s="229">
        <f>'Revised CPSLD Stats 2005-2006'!DW24</f>
        <v>301.10883413298637</v>
      </c>
      <c r="C25" s="229">
        <f>'Revised CPSLD Stats 2005-2006'!DX24</f>
        <v>0.66544685695698136</v>
      </c>
      <c r="D25" s="229">
        <f>'Revised CPSLD Stats 2005-2006'!DY24</f>
        <v>414.27407768832506</v>
      </c>
      <c r="E25" s="229">
        <f>'Revised CPSLD Stats 2005-2006'!DZ24</f>
        <v>984.11935160337214</v>
      </c>
      <c r="F25" s="230">
        <f>'Revised CPSLD Stats 2005-2006'!EA24</f>
        <v>0.42095918245421232</v>
      </c>
      <c r="G25" s="230">
        <f>'Revised CPSLD Stats 2005-2006'!EB24</f>
        <v>0.11865557244541662</v>
      </c>
      <c r="H25" s="230">
        <f>'Revised CPSLD Stats 2005-2006'!EC24</f>
        <v>0.23562683825519284</v>
      </c>
      <c r="I25" s="230">
        <f>'Revised CPSLD Stats 2005-2006'!ED24</f>
        <v>2.4006990135385518E-2</v>
      </c>
      <c r="J25" s="229">
        <f>'Revised CPSLD Stats 2005-2006'!EE24</f>
        <v>116.52242577384712</v>
      </c>
      <c r="K25" s="229">
        <f>'Revised CPSLD Stats 2005-2006'!EF24</f>
        <v>90.448835759399316</v>
      </c>
      <c r="L25" s="229">
        <f>'Revised CPSLD Stats 2005-2006'!EG24</f>
        <v>0.30038585888666453</v>
      </c>
      <c r="M25" s="229">
        <f>'Revised CPSLD Stats 2005-2006'!EH24</f>
        <v>10.880398220063366</v>
      </c>
      <c r="N25" s="229">
        <f>'Revised CPSLD Stats 2005-2006'!EI24</f>
        <v>6.1184570762516604</v>
      </c>
      <c r="O25" s="229">
        <f>'Revised CPSLD Stats 2005-2006'!EJ24</f>
        <v>0.71030874739096261</v>
      </c>
      <c r="P25" s="229">
        <f>'Revised CPSLD Stats 2005-2006'!EK24</f>
        <v>1.3658236426228618</v>
      </c>
      <c r="Q25" s="229">
        <f>'Revised CPSLD Stats 2005-2006'!EL24</f>
        <v>0.1202732373749695</v>
      </c>
      <c r="R25" s="229">
        <f>'Revised CPSLD Stats 2005-2006'!EM24</f>
        <v>3.7334175615919136</v>
      </c>
      <c r="S25" s="229">
        <f>'Revised CPSLD Stats 2005-2006'!EN24</f>
        <v>0.68231810490693734</v>
      </c>
    </row>
    <row r="26" spans="1:19" ht="17.25" customHeight="1">
      <c r="A26" s="221" t="s">
        <v>287</v>
      </c>
      <c r="B26" s="229">
        <f>'Revised CPSLD Stats 2005-2006'!DW25</f>
        <v>33.963110581983194</v>
      </c>
      <c r="C26" s="229">
        <f>'Revised CPSLD Stats 2005-2006'!DX25</f>
        <v>0.14597028831720069</v>
      </c>
      <c r="D26" s="229">
        <f>'Revised CPSLD Stats 2005-2006'!DY25</f>
        <v>156.12247010714842</v>
      </c>
      <c r="E26" s="229">
        <f>'Revised CPSLD Stats 2005-2006'!DZ25</f>
        <v>404.41724036785894</v>
      </c>
      <c r="F26" s="230">
        <f>'Revised CPSLD Stats 2005-2006'!EA25</f>
        <v>0.38604306276641176</v>
      </c>
      <c r="G26" s="230">
        <f>'Revised CPSLD Stats 2005-2006'!EB25</f>
        <v>9.0926117836187079E-2</v>
      </c>
      <c r="H26" s="230">
        <f>'Revised CPSLD Stats 2005-2006'!EC25</f>
        <v>0.12620947906485014</v>
      </c>
      <c r="I26" s="230">
        <f>'Revised CPSLD Stats 2005-2006'!ED25</f>
        <v>3.8172013617482382E-2</v>
      </c>
      <c r="J26" s="229">
        <f>'Revised CPSLD Stats 2005-2006'!EE25</f>
        <v>238.01642710472277</v>
      </c>
      <c r="K26" s="229">
        <f>'Revised CPSLD Stats 2005-2006'!EF25</f>
        <v>25.987197404972655</v>
      </c>
      <c r="L26" s="229">
        <f>'Revised CPSLD Stats 2005-2006'!EG25</f>
        <v>0.76515952042267832</v>
      </c>
      <c r="M26" s="229">
        <f>'Revised CPSLD Stats 2005-2006'!EH25</f>
        <v>15.562172175229394</v>
      </c>
      <c r="N26" s="229">
        <f>'Revised CPSLD Stats 2005-2006'!EI25</f>
        <v>2.0717083354901047</v>
      </c>
      <c r="O26" s="229">
        <f>'Revised CPSLD Stats 2005-2006'!EJ25</f>
        <v>0.8972169021861035</v>
      </c>
      <c r="P26" s="229">
        <f>'Revised CPSLD Stats 2005-2006'!EK25</f>
        <v>0.60286074158427805</v>
      </c>
      <c r="Q26" s="229">
        <f>'Revised CPSLD Stats 2005-2006'!EL25</f>
        <v>3.0022257880842694E-2</v>
      </c>
      <c r="R26" s="229">
        <f>'Revised CPSLD Stats 2005-2006'!EM25</f>
        <v>6.6940451745379876</v>
      </c>
      <c r="S26" s="229">
        <f>'Revised CPSLD Stats 2005-2006'!EN25</f>
        <v>0.94785276073619629</v>
      </c>
    </row>
    <row r="27" spans="1:19" ht="17.25" customHeight="1">
      <c r="A27" s="223" t="s">
        <v>276</v>
      </c>
      <c r="B27" s="229">
        <f>'Revised CPSLD Stats 2005-2006'!DW26</f>
        <v>89.449266113592856</v>
      </c>
      <c r="C27" s="229">
        <f>'Revised CPSLD Stats 2005-2006'!DX26</f>
        <v>0.32354818123803447</v>
      </c>
      <c r="D27" s="229">
        <f>'Revised CPSLD Stats 2005-2006'!DY26</f>
        <v>513.05264837268669</v>
      </c>
      <c r="E27" s="229">
        <f>'Revised CPSLD Stats 2005-2006'!DZ26</f>
        <v>961.05264837268669</v>
      </c>
      <c r="F27" s="230">
        <f>'Revised CPSLD Stats 2005-2006'!EA26</f>
        <v>0.53384447692997772</v>
      </c>
      <c r="G27" s="230">
        <f>'Revised CPSLD Stats 2005-2006'!EB26</f>
        <v>0.18253025708687992</v>
      </c>
      <c r="H27" s="230">
        <f>'Revised CPSLD Stats 2005-2006'!EC26</f>
        <v>0.21030870811128646</v>
      </c>
      <c r="I27" s="230">
        <f>'Revised CPSLD Stats 2005-2006'!ED26</f>
        <v>5.6837616998792272E-2</v>
      </c>
      <c r="J27" s="229">
        <f>'Revised CPSLD Stats 2005-2006'!EE26</f>
        <v>120.63125481139338</v>
      </c>
      <c r="K27" s="229">
        <f>'Revised CPSLD Stats 2005-2006'!EF26</f>
        <v>19.147415443522654</v>
      </c>
      <c r="L27" s="229">
        <f>'Revised CPSLD Stats 2005-2006'!EG26</f>
        <v>0.2140589439739739</v>
      </c>
      <c r="M27" s="229">
        <f>'Revised CPSLD Stats 2005-2006'!EH26</f>
        <v>50.19229102786295</v>
      </c>
      <c r="N27" s="229">
        <f>'Revised CPSLD Stats 2005-2006'!EI26</f>
        <v>2.2862156987874922</v>
      </c>
      <c r="O27" s="229">
        <f>'Revised CPSLD Stats 2005-2006'!EJ26</f>
        <v>0.80057434588385445</v>
      </c>
      <c r="P27" s="229">
        <f>'Revised CPSLD Stats 2005-2006'!EK26</f>
        <v>1.7485641352903638</v>
      </c>
      <c r="Q27" s="229">
        <f>'Revised CPSLD Stats 2005-2006'!EL26</f>
        <v>0.16145500957243139</v>
      </c>
      <c r="R27" s="229">
        <f>'Revised CPSLD Stats 2005-2006'!EM26</f>
        <v>3.5411855273287145</v>
      </c>
      <c r="S27" s="229">
        <f>'Revised CPSLD Stats 2005-2006'!EN26</f>
        <v>0.60869565217391308</v>
      </c>
    </row>
    <row r="28" spans="1:19" ht="17.25" customHeight="1">
      <c r="A28" s="221" t="s">
        <v>288</v>
      </c>
      <c r="B28" s="229">
        <f>'Revised CPSLD Stats 2005-2006'!DW27</f>
        <v>285.46144415048076</v>
      </c>
      <c r="C28" s="229">
        <f>'Revised CPSLD Stats 2005-2006'!DX27</f>
        <v>0.47505968897205914</v>
      </c>
      <c r="D28" s="229">
        <f>'Revised CPSLD Stats 2005-2006'!DY27</f>
        <v>406.89972252694071</v>
      </c>
      <c r="E28" s="229">
        <f>'Revised CPSLD Stats 2005-2006'!DZ27</f>
        <v>867.12731496418667</v>
      </c>
      <c r="F28" s="230">
        <f>'Revised CPSLD Stats 2005-2006'!EA27</f>
        <v>0.46925026522056468</v>
      </c>
      <c r="G28" s="230">
        <f>'Revised CPSLD Stats 2005-2006'!EB27</f>
        <v>0.33479192241152467</v>
      </c>
      <c r="H28" s="230">
        <f>'Revised CPSLD Stats 2005-2006'!EC27</f>
        <v>0</v>
      </c>
      <c r="I28" s="230">
        <f>'Revised CPSLD Stats 2005-2006'!ED27</f>
        <v>5.3827492419296047E-2</v>
      </c>
      <c r="J28" s="229">
        <f>'Revised CPSLD Stats 2005-2006'!EE27</f>
        <v>98.456162642947902</v>
      </c>
      <c r="K28" s="229">
        <f>'Revised CPSLD Stats 2005-2006'!EF27</f>
        <v>32.276698715880492</v>
      </c>
      <c r="L28" s="229">
        <f>'Revised CPSLD Stats 2005-2006'!EG27</f>
        <v>0.11306850496722724</v>
      </c>
      <c r="M28" s="229">
        <f>'Revised CPSLD Stats 2005-2006'!EH27</f>
        <v>26.865427675772505</v>
      </c>
      <c r="N28" s="229">
        <f>'Revised CPSLD Stats 2005-2006'!EI27</f>
        <v>2.3938826869716721</v>
      </c>
      <c r="O28" s="229">
        <f>'Revised CPSLD Stats 2005-2006'!EJ27</f>
        <v>0.43931083435503648</v>
      </c>
      <c r="P28" s="229">
        <f>'Revised CPSLD Stats 2005-2006'!EK27</f>
        <v>1.3652164935148738</v>
      </c>
      <c r="Q28" s="229">
        <f>'Revised CPSLD Stats 2005-2006'!EL27</f>
        <v>0.11137639543137381</v>
      </c>
      <c r="R28" s="229">
        <f>'Revised CPSLD Stats 2005-2006'!EM27</f>
        <v>0.57814485387547643</v>
      </c>
      <c r="S28" s="229">
        <f>'Revised CPSLD Stats 2005-2006'!EN27</f>
        <v>0.92307692307692313</v>
      </c>
    </row>
    <row r="29" spans="1:19" ht="17.25" customHeight="1">
      <c r="A29" s="223" t="s">
        <v>289</v>
      </c>
      <c r="B29" s="229">
        <f>'Revised CPSLD Stats 2005-2006'!DW28</f>
        <v>18.579431772709082</v>
      </c>
      <c r="C29" s="229">
        <f>'Revised CPSLD Stats 2005-2006'!DX28</f>
        <v>0.11160019563380907</v>
      </c>
      <c r="D29" s="229">
        <f>'Revised CPSLD Stats 2005-2006'!DY28</f>
        <v>40.218857913535786</v>
      </c>
      <c r="E29" s="229">
        <f>'Revised CPSLD Stats 2005-2006'!DZ28</f>
        <v>355.02996754257259</v>
      </c>
      <c r="F29" s="230">
        <f>'Revised CPSLD Stats 2005-2006'!EA28</f>
        <v>0.11328299464949543</v>
      </c>
      <c r="G29" s="230">
        <f>'Revised CPSLD Stats 2005-2006'!EB28</f>
        <v>2.3043725809005464E-2</v>
      </c>
      <c r="H29" s="230">
        <f>'Revised CPSLD Stats 2005-2006'!EC28</f>
        <v>2.5156547061676679E-2</v>
      </c>
      <c r="I29" s="230">
        <f>'Revised CPSLD Stats 2005-2006'!ED28</f>
        <v>2.8841654350086017E-2</v>
      </c>
      <c r="J29" s="229">
        <f>'Revised CPSLD Stats 2005-2006'!EE28</f>
        <v>199.15289256198349</v>
      </c>
      <c r="K29" s="229">
        <f>'Revised CPSLD Stats 2005-2006'!EF28</f>
        <v>21.044862389400205</v>
      </c>
      <c r="L29" s="229">
        <f>'Revised CPSLD Stats 2005-2006'!EG28</f>
        <v>1.1326967717232632</v>
      </c>
      <c r="M29" s="229">
        <f>'Revised CPSLD Stats 2005-2006'!EH28</f>
        <v>16.870149159131245</v>
      </c>
      <c r="N29" s="229">
        <f>'Revised CPSLD Stats 2005-2006'!EI28</f>
        <v>5.3863026692158344</v>
      </c>
      <c r="O29" s="229">
        <f>'Revised CPSLD Stats 2005-2006'!EJ28</f>
        <v>0.62395328501771075</v>
      </c>
      <c r="P29" s="229">
        <f>'Revised CPSLD Stats 2005-2006'!EK28</f>
        <v>0.33761652809271858</v>
      </c>
      <c r="Q29" s="229">
        <f>'Revised CPSLD Stats 2005-2006'!EL28</f>
        <v>2.6084507877224963E-2</v>
      </c>
      <c r="R29" s="229">
        <f>'Revised CPSLD Stats 2005-2006'!EM28</f>
        <v>3.1582054309327039</v>
      </c>
      <c r="S29" s="229">
        <f>'Revised CPSLD Stats 2005-2006'!EN28</f>
        <v>0.92990654205607481</v>
      </c>
    </row>
  </sheetData>
  <mergeCells count="20">
    <mergeCell ref="A1:A2"/>
    <mergeCell ref="B4:S4"/>
    <mergeCell ref="B1:B3"/>
    <mergeCell ref="C1:C3"/>
    <mergeCell ref="D1:D3"/>
    <mergeCell ref="E1:E3"/>
    <mergeCell ref="F1:F3"/>
    <mergeCell ref="G1:G3"/>
    <mergeCell ref="H1:H3"/>
    <mergeCell ref="I1:I3"/>
    <mergeCell ref="S1:S3"/>
    <mergeCell ref="N1:N3"/>
    <mergeCell ref="O1:O3"/>
    <mergeCell ref="P1:P3"/>
    <mergeCell ref="Q1:Q3"/>
    <mergeCell ref="J1:J3"/>
    <mergeCell ref="K1:K3"/>
    <mergeCell ref="L1:L3"/>
    <mergeCell ref="M1:M3"/>
    <mergeCell ref="R1:R3"/>
  </mergeCells>
  <phoneticPr fontId="0" type="noConversion"/>
  <printOptions horizontalCentered="1" verticalCentered="1"/>
  <pageMargins left="0.55000000000000004" right="0.25" top="0.25" bottom="0.25" header="0.5" footer="0.5"/>
  <pageSetup firstPageNumber="27" orientation="portrait" useFirstPageNumber="1" r:id="rId1"/>
  <headerFooter alignWithMargins="0">
    <oddFooter>&amp;C&amp;"Arial,Bold" Revised&amp;"Arial,Regular" CPSLD Ratios 2005-2006 as per Ministry's Spreadsheet&amp;RPage 45</oddFooter>
  </headerFooter>
</worksheet>
</file>

<file path=xl/worksheets/sheet24.xml><?xml version="1.0" encoding="utf-8"?>
<worksheet xmlns="http://schemas.openxmlformats.org/spreadsheetml/2006/main" xmlns:r="http://schemas.openxmlformats.org/officeDocument/2006/relationships">
  <dimension ref="A1:E28"/>
  <sheetViews>
    <sheetView workbookViewId="0">
      <selection activeCell="F14" sqref="F14"/>
    </sheetView>
  </sheetViews>
  <sheetFormatPr defaultRowHeight="12.75"/>
  <cols>
    <col min="2" max="2" width="12.42578125" customWidth="1"/>
    <col min="3" max="3" width="12.140625" customWidth="1"/>
    <col min="4" max="4" width="5.42578125" customWidth="1"/>
  </cols>
  <sheetData>
    <row r="1" spans="1:5">
      <c r="A1" s="117"/>
      <c r="B1" s="251" t="s">
        <v>589</v>
      </c>
      <c r="C1" s="252"/>
    </row>
    <row r="2" spans="1:5">
      <c r="A2" s="114"/>
      <c r="B2" s="143" t="s">
        <v>358</v>
      </c>
      <c r="C2" s="143" t="s">
        <v>361</v>
      </c>
    </row>
    <row r="3" spans="1:5" ht="63" customHeight="1">
      <c r="A3" s="136" t="s">
        <v>299</v>
      </c>
      <c r="B3" s="197" t="s">
        <v>609</v>
      </c>
      <c r="C3" s="197" t="s">
        <v>608</v>
      </c>
    </row>
    <row r="4" spans="1:5">
      <c r="A4" s="117" t="s">
        <v>113</v>
      </c>
      <c r="B4" s="144">
        <v>13840.4</v>
      </c>
      <c r="C4" s="144">
        <v>11750</v>
      </c>
    </row>
    <row r="5" spans="1:5">
      <c r="A5" s="112" t="s">
        <v>269</v>
      </c>
      <c r="B5" s="144">
        <v>6708.5</v>
      </c>
      <c r="C5" s="144">
        <v>7018</v>
      </c>
    </row>
    <row r="6" spans="1:5">
      <c r="A6" s="112" t="s">
        <v>270</v>
      </c>
      <c r="B6" s="144">
        <v>4854.3999999999996</v>
      </c>
      <c r="C6" s="144">
        <v>5491</v>
      </c>
    </row>
    <row r="7" spans="1:5">
      <c r="A7" s="112" t="s">
        <v>271</v>
      </c>
      <c r="B7" s="144">
        <v>2554.1999999999998</v>
      </c>
      <c r="C7" s="144">
        <v>3350</v>
      </c>
    </row>
    <row r="8" spans="1:5">
      <c r="A8" s="112" t="s">
        <v>272</v>
      </c>
      <c r="B8" s="144">
        <v>1722.7</v>
      </c>
      <c r="C8" s="144">
        <v>1761</v>
      </c>
    </row>
    <row r="9" spans="1:5">
      <c r="A9" s="112" t="s">
        <v>273</v>
      </c>
      <c r="B9" s="144">
        <v>6989</v>
      </c>
      <c r="C9" s="144">
        <v>7381</v>
      </c>
      <c r="E9" t="s">
        <v>615</v>
      </c>
    </row>
    <row r="10" spans="1:5">
      <c r="A10" s="117" t="s">
        <v>274</v>
      </c>
      <c r="B10" s="144">
        <v>1302</v>
      </c>
      <c r="C10" s="144">
        <v>1311</v>
      </c>
      <c r="E10" t="s">
        <v>616</v>
      </c>
    </row>
    <row r="11" spans="1:5">
      <c r="A11" s="117" t="s">
        <v>275</v>
      </c>
      <c r="B11" s="144">
        <v>2282</v>
      </c>
      <c r="C11" s="144">
        <v>2453.8000000000002</v>
      </c>
      <c r="E11" t="s">
        <v>617</v>
      </c>
    </row>
    <row r="12" spans="1:5">
      <c r="A12" s="117" t="s">
        <v>277</v>
      </c>
      <c r="B12" s="144">
        <v>8326</v>
      </c>
      <c r="C12" s="144">
        <v>9217</v>
      </c>
    </row>
    <row r="13" spans="1:5">
      <c r="A13" s="112" t="s">
        <v>119</v>
      </c>
      <c r="B13" s="144">
        <v>6340.7</v>
      </c>
      <c r="C13" s="144">
        <v>6941</v>
      </c>
    </row>
    <row r="14" spans="1:5">
      <c r="A14" s="112" t="s">
        <v>278</v>
      </c>
      <c r="B14" s="144">
        <v>6142.5</v>
      </c>
      <c r="C14" s="195">
        <v>7011</v>
      </c>
    </row>
    <row r="15" spans="1:5">
      <c r="A15" s="117" t="s">
        <v>279</v>
      </c>
      <c r="B15" s="144">
        <v>1880.9</v>
      </c>
      <c r="C15" s="144">
        <v>2394</v>
      </c>
    </row>
    <row r="16" spans="1:5">
      <c r="A16" s="112" t="s">
        <v>280</v>
      </c>
      <c r="B16" s="144">
        <v>1361.5</v>
      </c>
      <c r="C16" s="144">
        <v>1607</v>
      </c>
    </row>
    <row r="17" spans="1:3">
      <c r="A17" s="112" t="s">
        <v>281</v>
      </c>
      <c r="B17" s="144">
        <v>1455.9</v>
      </c>
      <c r="C17" s="144">
        <v>1915</v>
      </c>
    </row>
    <row r="18" spans="1:3">
      <c r="A18" s="112" t="s">
        <v>560</v>
      </c>
      <c r="B18" s="144">
        <v>4138.3</v>
      </c>
      <c r="C18" s="144">
        <v>4185</v>
      </c>
    </row>
    <row r="19" spans="1:3">
      <c r="A19" s="112" t="s">
        <v>283</v>
      </c>
      <c r="B19" s="144">
        <v>1850.4</v>
      </c>
      <c r="C19" s="144">
        <v>1890</v>
      </c>
    </row>
    <row r="20" spans="1:3">
      <c r="A20" s="117" t="s">
        <v>284</v>
      </c>
      <c r="B20" s="144">
        <v>2107.1999999999998</v>
      </c>
      <c r="C20" s="144">
        <v>2445</v>
      </c>
    </row>
    <row r="21" spans="1:3">
      <c r="A21" s="117" t="s">
        <v>437</v>
      </c>
      <c r="B21" s="144">
        <v>18926.900000000001</v>
      </c>
      <c r="C21" s="144">
        <v>17906</v>
      </c>
    </row>
    <row r="22" spans="1:3">
      <c r="A22" s="117" t="s">
        <v>497</v>
      </c>
      <c r="B22" s="144">
        <v>7292.5</v>
      </c>
      <c r="C22" s="144">
        <v>8704</v>
      </c>
    </row>
    <row r="23" spans="1:3">
      <c r="A23" s="112" t="s">
        <v>285</v>
      </c>
      <c r="B23" s="144"/>
      <c r="C23" s="144"/>
    </row>
    <row r="24" spans="1:3">
      <c r="A24" s="112" t="s">
        <v>210</v>
      </c>
      <c r="B24" s="144">
        <v>36891</v>
      </c>
      <c r="C24" s="144">
        <v>37642.1</v>
      </c>
    </row>
    <row r="25" spans="1:3">
      <c r="A25" s="117" t="s">
        <v>287</v>
      </c>
      <c r="B25" s="144">
        <v>5795.7</v>
      </c>
      <c r="C25" s="144">
        <v>5598</v>
      </c>
    </row>
    <row r="26" spans="1:3">
      <c r="A26" s="117" t="s">
        <v>276</v>
      </c>
      <c r="B26" s="144">
        <v>3134</v>
      </c>
      <c r="C26" s="144">
        <v>2902</v>
      </c>
    </row>
    <row r="27" spans="1:3">
      <c r="A27" s="112" t="s">
        <v>288</v>
      </c>
      <c r="B27" s="195">
        <v>15497</v>
      </c>
      <c r="C27" s="144">
        <v>15029</v>
      </c>
    </row>
    <row r="28" spans="1:3">
      <c r="A28" s="112" t="s">
        <v>289</v>
      </c>
      <c r="B28" s="144">
        <v>6747.3</v>
      </c>
      <c r="C28" s="144">
        <v>7455</v>
      </c>
    </row>
  </sheetData>
  <mergeCells count="1">
    <mergeCell ref="B1:C1"/>
  </mergeCells>
  <phoneticPr fontId="0" type="noConversion"/>
  <pageMargins left="0.75" right="0.75" top="1.25" bottom="1" header="0.75" footer="0.5"/>
  <pageSetup orientation="landscape" horizontalDpi="525" verticalDpi="525" r:id="rId1"/>
  <headerFooter alignWithMargins="0">
    <oddHeader>&amp;C&amp;"Arial,Bold"&amp;12FTE DATA AS PER MINISTRY'S SPREADSHEET AND NOTES</oddHeader>
    <oddFooter>&amp;C&amp;"Arial,Bold"Revised &amp;"Arial,Regular"CPSLD Stats 2005-2006 as per Ministry's Spreadsheet&amp;RPage 44</oddFooter>
  </headerFooter>
</worksheet>
</file>

<file path=xl/worksheets/sheet25.xml><?xml version="1.0" encoding="utf-8"?>
<worksheet xmlns="http://schemas.openxmlformats.org/spreadsheetml/2006/main" xmlns:r="http://schemas.openxmlformats.org/officeDocument/2006/relationships">
  <sheetPr codeName="Sheet28"/>
  <dimension ref="A1:AA116"/>
  <sheetViews>
    <sheetView topLeftCell="A2" workbookViewId="0">
      <pane xSplit="2" ySplit="3" topLeftCell="C5" activePane="bottomRight" state="frozen"/>
      <selection activeCell="A2" sqref="A2"/>
      <selection pane="topRight" activeCell="C2" sqref="C2"/>
      <selection pane="bottomLeft" activeCell="A5" sqref="A5"/>
      <selection pane="bottomRight" activeCell="D7" sqref="D7"/>
    </sheetView>
  </sheetViews>
  <sheetFormatPr defaultColWidth="9.140625" defaultRowHeight="12.75"/>
  <cols>
    <col min="1" max="1" width="8.85546875" style="106" customWidth="1"/>
    <col min="2" max="2" width="31.85546875" style="40" customWidth="1"/>
    <col min="3" max="20" width="31.42578125" customWidth="1"/>
    <col min="21" max="21" width="31.42578125" style="41" customWidth="1"/>
    <col min="22" max="27" width="31.42578125" customWidth="1"/>
  </cols>
  <sheetData>
    <row r="1" spans="1:27" hidden="1">
      <c r="A1" s="101"/>
      <c r="B1" s="32" t="s">
        <v>5</v>
      </c>
      <c r="C1" s="1">
        <v>2004</v>
      </c>
      <c r="D1" s="1">
        <v>2004</v>
      </c>
      <c r="E1" s="1">
        <v>2004</v>
      </c>
      <c r="F1" s="1">
        <v>2004</v>
      </c>
      <c r="G1" s="1">
        <v>2004</v>
      </c>
      <c r="H1" s="1">
        <v>2004</v>
      </c>
      <c r="I1" s="1">
        <v>2004</v>
      </c>
      <c r="J1" s="1">
        <v>2004</v>
      </c>
      <c r="K1" s="1">
        <v>2004</v>
      </c>
      <c r="L1" s="1">
        <v>2004</v>
      </c>
      <c r="M1" s="1"/>
      <c r="N1" s="1"/>
      <c r="O1" s="1">
        <v>2004</v>
      </c>
      <c r="P1" s="1">
        <v>2004</v>
      </c>
      <c r="Q1" s="1">
        <v>2004</v>
      </c>
      <c r="R1" s="1">
        <v>2004</v>
      </c>
      <c r="S1" s="1">
        <v>2004</v>
      </c>
      <c r="T1" s="1">
        <v>2004</v>
      </c>
      <c r="U1" s="4"/>
      <c r="V1" s="1">
        <v>2004</v>
      </c>
      <c r="W1" s="1">
        <v>2004</v>
      </c>
      <c r="X1" s="1">
        <v>2004</v>
      </c>
      <c r="Y1" s="1">
        <v>2004</v>
      </c>
      <c r="Z1" s="1">
        <v>2004</v>
      </c>
      <c r="AA1" s="1">
        <v>2004</v>
      </c>
    </row>
    <row r="2" spans="1:27" s="43" customFormat="1">
      <c r="A2" s="269" t="s">
        <v>299</v>
      </c>
      <c r="B2" s="269"/>
      <c r="C2" s="42" t="s">
        <v>113</v>
      </c>
      <c r="D2" s="42" t="s">
        <v>268</v>
      </c>
      <c r="E2" s="42" t="s">
        <v>269</v>
      </c>
      <c r="F2" s="42" t="s">
        <v>270</v>
      </c>
      <c r="G2" s="42" t="s">
        <v>271</v>
      </c>
      <c r="H2" s="42" t="s">
        <v>272</v>
      </c>
      <c r="I2" s="42" t="s">
        <v>273</v>
      </c>
      <c r="J2" s="42" t="s">
        <v>274</v>
      </c>
      <c r="K2" s="42" t="s">
        <v>276</v>
      </c>
      <c r="L2" s="42" t="s">
        <v>275</v>
      </c>
      <c r="M2" s="42" t="s">
        <v>277</v>
      </c>
      <c r="N2" s="42" t="s">
        <v>119</v>
      </c>
      <c r="O2" s="42" t="s">
        <v>278</v>
      </c>
      <c r="P2" s="42" t="s">
        <v>279</v>
      </c>
      <c r="Q2" s="42" t="s">
        <v>280</v>
      </c>
      <c r="R2" s="42" t="s">
        <v>281</v>
      </c>
      <c r="S2" s="42" t="s">
        <v>282</v>
      </c>
      <c r="T2" s="42" t="s">
        <v>283</v>
      </c>
      <c r="U2" s="51" t="s">
        <v>284</v>
      </c>
      <c r="V2" s="42" t="s">
        <v>285</v>
      </c>
      <c r="W2" s="42" t="s">
        <v>286</v>
      </c>
      <c r="X2" s="42" t="s">
        <v>287</v>
      </c>
      <c r="Y2" s="42" t="s">
        <v>210</v>
      </c>
      <c r="Z2" s="42" t="s">
        <v>288</v>
      </c>
      <c r="AA2" s="42" t="s">
        <v>289</v>
      </c>
    </row>
    <row r="3" spans="1:27" ht="38.25" hidden="1">
      <c r="A3" s="270" t="s">
        <v>347</v>
      </c>
      <c r="B3" s="13" t="s">
        <v>6</v>
      </c>
      <c r="C3" s="4" t="s">
        <v>113</v>
      </c>
      <c r="D3" s="30" t="s">
        <v>186</v>
      </c>
      <c r="E3" s="4" t="s">
        <v>89</v>
      </c>
      <c r="F3" s="4" t="s">
        <v>149</v>
      </c>
      <c r="G3" s="4" t="s">
        <v>134</v>
      </c>
      <c r="H3" s="4" t="s">
        <v>194</v>
      </c>
      <c r="I3" s="4" t="s">
        <v>103</v>
      </c>
      <c r="J3" s="4" t="s">
        <v>95</v>
      </c>
      <c r="K3" s="4" t="s">
        <v>156</v>
      </c>
      <c r="L3" s="4" t="s">
        <v>108</v>
      </c>
      <c r="M3" s="4" t="s">
        <v>205</v>
      </c>
      <c r="N3" s="4" t="s">
        <v>138</v>
      </c>
      <c r="O3" s="4" t="s">
        <v>62</v>
      </c>
      <c r="P3" s="4" t="s">
        <v>81</v>
      </c>
      <c r="Q3" s="4" t="s">
        <v>179</v>
      </c>
      <c r="R3" s="4" t="s">
        <v>171</v>
      </c>
      <c r="S3" s="4" t="s">
        <v>162</v>
      </c>
      <c r="T3" s="4" t="s">
        <v>143</v>
      </c>
      <c r="U3" s="4" t="s">
        <v>220</v>
      </c>
      <c r="V3" s="4" t="s">
        <v>50</v>
      </c>
      <c r="W3" s="4" t="s">
        <v>199</v>
      </c>
      <c r="X3" s="4" t="s">
        <v>73</v>
      </c>
      <c r="Y3" s="4" t="s">
        <v>121</v>
      </c>
      <c r="Z3" s="4" t="s">
        <v>129</v>
      </c>
      <c r="AA3" s="4" t="s">
        <v>66</v>
      </c>
    </row>
    <row r="4" spans="1:27" hidden="1">
      <c r="A4" s="270"/>
      <c r="B4" s="32" t="s">
        <v>7</v>
      </c>
      <c r="C4" s="1" t="s">
        <v>114</v>
      </c>
      <c r="D4" s="1" t="s">
        <v>187</v>
      </c>
      <c r="E4" s="1" t="s">
        <v>90</v>
      </c>
      <c r="F4" s="1" t="s">
        <v>150</v>
      </c>
      <c r="G4" s="1" t="s">
        <v>135</v>
      </c>
      <c r="H4" s="1" t="s">
        <v>195</v>
      </c>
      <c r="I4" s="1" t="s">
        <v>104</v>
      </c>
      <c r="J4" s="1" t="s">
        <v>96</v>
      </c>
      <c r="K4" s="1" t="s">
        <v>157</v>
      </c>
      <c r="L4" s="1" t="s">
        <v>109</v>
      </c>
      <c r="M4" s="1" t="s">
        <v>206</v>
      </c>
      <c r="N4" s="1" t="s">
        <v>139</v>
      </c>
      <c r="O4" s="1" t="s">
        <v>63</v>
      </c>
      <c r="P4" s="1" t="s">
        <v>82</v>
      </c>
      <c r="Q4" s="1" t="s">
        <v>180</v>
      </c>
      <c r="R4" s="1" t="s">
        <v>172</v>
      </c>
      <c r="S4" s="1" t="s">
        <v>163</v>
      </c>
      <c r="T4" s="1" t="s">
        <v>144</v>
      </c>
      <c r="U4" s="4"/>
      <c r="V4" s="1" t="s">
        <v>51</v>
      </c>
      <c r="W4" s="1" t="s">
        <v>200</v>
      </c>
      <c r="X4" s="1" t="s">
        <v>74</v>
      </c>
      <c r="Y4" s="1" t="s">
        <v>122</v>
      </c>
      <c r="Z4" s="1" t="s">
        <v>130</v>
      </c>
      <c r="AA4" s="1" t="s">
        <v>67</v>
      </c>
    </row>
    <row r="5" spans="1:27" ht="53.25" customHeight="1">
      <c r="A5" s="270"/>
      <c r="B5" s="13" t="s">
        <v>8</v>
      </c>
      <c r="C5" s="4" t="s">
        <v>97</v>
      </c>
      <c r="D5" s="4" t="s">
        <v>52</v>
      </c>
      <c r="E5" s="4" t="s">
        <v>68</v>
      </c>
      <c r="F5" s="4" t="s">
        <v>68</v>
      </c>
      <c r="G5" s="4" t="s">
        <v>68</v>
      </c>
      <c r="H5" s="4" t="s">
        <v>68</v>
      </c>
      <c r="I5" s="4" t="s">
        <v>68</v>
      </c>
      <c r="J5" s="4" t="s">
        <v>97</v>
      </c>
      <c r="K5" s="4" t="s">
        <v>52</v>
      </c>
      <c r="L5" s="4" t="s">
        <v>97</v>
      </c>
      <c r="M5" s="4" t="s">
        <v>64</v>
      </c>
      <c r="N5" s="4" t="s">
        <v>68</v>
      </c>
      <c r="O5" s="4" t="s">
        <v>64</v>
      </c>
      <c r="P5" s="4" t="s">
        <v>68</v>
      </c>
      <c r="Q5" s="4" t="s">
        <v>68</v>
      </c>
      <c r="R5" s="4" t="s">
        <v>68</v>
      </c>
      <c r="S5" s="4" t="s">
        <v>64</v>
      </c>
      <c r="T5" s="4" t="s">
        <v>52</v>
      </c>
      <c r="U5" s="4" t="s">
        <v>68</v>
      </c>
      <c r="V5" s="4" t="s">
        <v>52</v>
      </c>
      <c r="W5" s="4" t="s">
        <v>64</v>
      </c>
      <c r="X5" s="4" t="s">
        <v>64</v>
      </c>
      <c r="Y5" s="4" t="s">
        <v>52</v>
      </c>
      <c r="Z5" s="4" t="s">
        <v>52</v>
      </c>
      <c r="AA5" s="4" t="s">
        <v>68</v>
      </c>
    </row>
    <row r="6" spans="1:27" s="85" customFormat="1" ht="5.25" customHeight="1">
      <c r="A6" s="102"/>
      <c r="B6" s="88"/>
      <c r="C6" s="65"/>
      <c r="D6" s="65"/>
      <c r="E6" s="65"/>
      <c r="F6" s="65"/>
      <c r="G6" s="65"/>
      <c r="H6" s="65"/>
      <c r="I6" s="65"/>
      <c r="J6" s="65"/>
      <c r="K6" s="65"/>
      <c r="L6" s="65"/>
      <c r="M6" s="65"/>
      <c r="N6" s="65"/>
      <c r="O6" s="65"/>
      <c r="P6" s="65"/>
      <c r="Q6" s="65"/>
      <c r="R6" s="65"/>
      <c r="S6" s="65"/>
      <c r="T6" s="65"/>
      <c r="U6" s="65"/>
      <c r="V6" s="65"/>
      <c r="W6" s="65"/>
      <c r="X6" s="65"/>
      <c r="Y6" s="65"/>
      <c r="Z6" s="65"/>
      <c r="AA6" s="65"/>
    </row>
    <row r="7" spans="1:27" ht="24" customHeight="1">
      <c r="A7" s="270" t="s">
        <v>348</v>
      </c>
      <c r="B7" s="13" t="s">
        <v>290</v>
      </c>
      <c r="C7" s="3">
        <v>3</v>
      </c>
      <c r="D7" s="3">
        <v>1</v>
      </c>
      <c r="E7" s="3">
        <v>2</v>
      </c>
      <c r="F7" s="3">
        <v>1</v>
      </c>
      <c r="G7" s="3">
        <v>1</v>
      </c>
      <c r="H7" s="3">
        <v>1</v>
      </c>
      <c r="I7" s="3">
        <v>2</v>
      </c>
      <c r="J7" s="3">
        <v>1</v>
      </c>
      <c r="K7" s="3">
        <v>1</v>
      </c>
      <c r="L7" s="3">
        <v>1</v>
      </c>
      <c r="M7" s="3">
        <v>3</v>
      </c>
      <c r="N7" s="3">
        <v>1</v>
      </c>
      <c r="O7" s="3">
        <v>3</v>
      </c>
      <c r="P7" s="3">
        <v>4</v>
      </c>
      <c r="Q7" s="3">
        <v>3</v>
      </c>
      <c r="R7" s="3">
        <v>3</v>
      </c>
      <c r="S7" s="3">
        <v>5</v>
      </c>
      <c r="T7" s="3">
        <v>1</v>
      </c>
      <c r="U7" s="2" t="s">
        <v>221</v>
      </c>
      <c r="V7" s="3">
        <v>1</v>
      </c>
      <c r="W7" s="3">
        <v>2</v>
      </c>
      <c r="X7" s="3">
        <v>3</v>
      </c>
      <c r="Y7" s="3">
        <v>2</v>
      </c>
      <c r="Z7" s="3">
        <v>1</v>
      </c>
      <c r="AA7" s="3">
        <v>2</v>
      </c>
    </row>
    <row r="8" spans="1:27" ht="24" customHeight="1">
      <c r="A8" s="270"/>
      <c r="B8" s="13" t="s">
        <v>212</v>
      </c>
      <c r="C8" s="3">
        <v>2</v>
      </c>
      <c r="D8" s="3"/>
      <c r="E8" s="3">
        <v>0</v>
      </c>
      <c r="F8" s="3">
        <v>2</v>
      </c>
      <c r="G8" s="3">
        <v>5</v>
      </c>
      <c r="H8" s="3">
        <v>6</v>
      </c>
      <c r="I8" s="3"/>
      <c r="J8" s="3"/>
      <c r="K8" s="3">
        <v>4</v>
      </c>
      <c r="L8" s="3">
        <v>4</v>
      </c>
      <c r="M8" s="3">
        <v>1</v>
      </c>
      <c r="N8" s="3" t="s">
        <v>55</v>
      </c>
      <c r="O8" s="3">
        <v>1</v>
      </c>
      <c r="P8" s="3">
        <v>0</v>
      </c>
      <c r="Q8" s="3">
        <v>5</v>
      </c>
      <c r="R8" s="3">
        <v>3</v>
      </c>
      <c r="S8" s="3">
        <v>0</v>
      </c>
      <c r="T8" s="3">
        <v>0</v>
      </c>
      <c r="U8" s="2">
        <v>4</v>
      </c>
      <c r="V8" s="3">
        <v>0</v>
      </c>
      <c r="W8" s="3">
        <v>0</v>
      </c>
      <c r="X8" s="3">
        <v>1</v>
      </c>
      <c r="Y8" s="3"/>
      <c r="Z8" s="3">
        <v>0</v>
      </c>
      <c r="AA8" s="3">
        <v>1</v>
      </c>
    </row>
    <row r="9" spans="1:27" s="85" customFormat="1" ht="5.25" customHeight="1">
      <c r="A9" s="102"/>
      <c r="B9" s="88"/>
      <c r="C9" s="91"/>
      <c r="D9" s="91"/>
      <c r="E9" s="91"/>
      <c r="F9" s="91"/>
      <c r="G9" s="91"/>
      <c r="H9" s="91"/>
      <c r="I9" s="91"/>
      <c r="J9" s="91"/>
      <c r="K9" s="91"/>
      <c r="L9" s="91"/>
      <c r="M9" s="91"/>
      <c r="N9" s="91"/>
      <c r="O9" s="91"/>
      <c r="P9" s="91"/>
      <c r="Q9" s="91"/>
      <c r="R9" s="91"/>
      <c r="S9" s="91"/>
      <c r="T9" s="91"/>
      <c r="U9" s="93"/>
      <c r="V9" s="91"/>
      <c r="W9" s="91"/>
      <c r="X9" s="91"/>
      <c r="Y9" s="91"/>
      <c r="Z9" s="91"/>
      <c r="AA9" s="91"/>
    </row>
    <row r="10" spans="1:27">
      <c r="A10" s="270" t="s">
        <v>291</v>
      </c>
      <c r="B10" s="13" t="s">
        <v>9</v>
      </c>
      <c r="C10" s="5">
        <v>12061.8</v>
      </c>
      <c r="D10" s="5">
        <v>2079</v>
      </c>
      <c r="E10" s="5">
        <v>5896</v>
      </c>
      <c r="F10" s="5">
        <v>5048</v>
      </c>
      <c r="G10" s="5">
        <v>2905</v>
      </c>
      <c r="H10" s="5">
        <v>1646</v>
      </c>
      <c r="I10" s="5">
        <v>6651</v>
      </c>
      <c r="J10" s="5">
        <v>1078</v>
      </c>
      <c r="K10" s="5">
        <v>2811</v>
      </c>
      <c r="L10" s="5">
        <v>2042</v>
      </c>
      <c r="M10" s="8">
        <v>8857</v>
      </c>
      <c r="N10" s="5">
        <v>5649</v>
      </c>
      <c r="O10" s="5">
        <v>6209</v>
      </c>
      <c r="P10" s="5">
        <v>2266</v>
      </c>
      <c r="Q10" s="5">
        <v>1507</v>
      </c>
      <c r="R10" s="5">
        <v>1770</v>
      </c>
      <c r="S10" s="5">
        <v>6604</v>
      </c>
      <c r="T10" s="5">
        <v>1800</v>
      </c>
      <c r="U10" s="4">
        <v>2417</v>
      </c>
      <c r="V10" s="5">
        <v>2469</v>
      </c>
      <c r="W10" s="5">
        <v>6053</v>
      </c>
      <c r="X10" s="5">
        <v>5185</v>
      </c>
      <c r="Y10" s="5">
        <v>33821</v>
      </c>
      <c r="Z10" s="5">
        <v>13607</v>
      </c>
      <c r="AA10" s="5">
        <v>7903</v>
      </c>
    </row>
    <row r="11" spans="1:27">
      <c r="A11" s="270"/>
      <c r="B11" s="13" t="s">
        <v>10</v>
      </c>
      <c r="C11" s="5">
        <v>895</v>
      </c>
      <c r="D11" s="5">
        <v>41</v>
      </c>
      <c r="E11" s="5">
        <v>422</v>
      </c>
      <c r="F11" s="5">
        <v>398</v>
      </c>
      <c r="G11" s="5">
        <v>240</v>
      </c>
      <c r="H11" s="5">
        <v>119.9</v>
      </c>
      <c r="I11" s="5">
        <v>442</v>
      </c>
      <c r="J11" s="5">
        <v>80</v>
      </c>
      <c r="K11" s="5">
        <v>239.2</v>
      </c>
      <c r="L11" s="5">
        <v>105</v>
      </c>
      <c r="M11" s="5">
        <v>571</v>
      </c>
      <c r="N11" s="5">
        <v>361.5</v>
      </c>
      <c r="O11" s="5">
        <v>464</v>
      </c>
      <c r="P11" s="5">
        <v>140</v>
      </c>
      <c r="Q11" s="5">
        <v>99</v>
      </c>
      <c r="R11" s="5">
        <v>106</v>
      </c>
      <c r="S11" s="5">
        <v>424</v>
      </c>
      <c r="T11" s="5">
        <v>55</v>
      </c>
      <c r="U11" s="4">
        <v>176</v>
      </c>
      <c r="V11" s="5">
        <v>125</v>
      </c>
      <c r="W11" s="5">
        <v>546</v>
      </c>
      <c r="X11" s="5">
        <v>340</v>
      </c>
      <c r="Y11" s="5">
        <v>1970</v>
      </c>
      <c r="Z11" s="5">
        <v>832.8</v>
      </c>
      <c r="AA11" s="5">
        <v>416.2</v>
      </c>
    </row>
    <row r="12" spans="1:27" ht="25.5">
      <c r="A12" s="270"/>
      <c r="B12" s="13" t="s">
        <v>242</v>
      </c>
      <c r="C12" s="3" t="s">
        <v>53</v>
      </c>
      <c r="D12" s="3" t="s">
        <v>69</v>
      </c>
      <c r="E12" s="3" t="s">
        <v>69</v>
      </c>
      <c r="F12" s="3" t="s">
        <v>53</v>
      </c>
      <c r="G12" s="3" t="s">
        <v>69</v>
      </c>
      <c r="H12" s="3" t="s">
        <v>69</v>
      </c>
      <c r="I12" s="3" t="s">
        <v>53</v>
      </c>
      <c r="J12" s="3" t="s">
        <v>53</v>
      </c>
      <c r="K12" s="3" t="s">
        <v>53</v>
      </c>
      <c r="L12" s="3" t="s">
        <v>69</v>
      </c>
      <c r="M12" s="3"/>
      <c r="N12" s="3" t="s">
        <v>53</v>
      </c>
      <c r="O12" s="3" t="s">
        <v>53</v>
      </c>
      <c r="P12" s="3" t="s">
        <v>69</v>
      </c>
      <c r="Q12" s="3" t="s">
        <v>69</v>
      </c>
      <c r="R12" s="3" t="s">
        <v>53</v>
      </c>
      <c r="S12" s="3" t="s">
        <v>53</v>
      </c>
      <c r="T12" s="3" t="s">
        <v>53</v>
      </c>
      <c r="U12" s="2" t="s">
        <v>69</v>
      </c>
      <c r="V12" s="3" t="s">
        <v>53</v>
      </c>
      <c r="W12" s="3" t="s">
        <v>53</v>
      </c>
      <c r="X12" s="3" t="s">
        <v>53</v>
      </c>
      <c r="Y12" s="3" t="s">
        <v>53</v>
      </c>
      <c r="Z12" s="3" t="s">
        <v>53</v>
      </c>
      <c r="AA12" s="3" t="s">
        <v>69</v>
      </c>
    </row>
    <row r="13" spans="1:27">
      <c r="A13" s="270"/>
      <c r="B13" s="32" t="s">
        <v>11</v>
      </c>
      <c r="C13" s="3">
        <v>50</v>
      </c>
      <c r="D13" s="3"/>
      <c r="E13" s="3"/>
      <c r="F13" s="3">
        <v>25</v>
      </c>
      <c r="G13" s="3"/>
      <c r="H13" s="3"/>
      <c r="I13" s="3">
        <v>25</v>
      </c>
      <c r="J13" s="3">
        <v>60</v>
      </c>
      <c r="K13" s="3">
        <v>25</v>
      </c>
      <c r="L13" s="3" t="s">
        <v>55</v>
      </c>
      <c r="M13" s="3">
        <v>24</v>
      </c>
      <c r="N13" s="3">
        <v>15</v>
      </c>
      <c r="O13" s="3">
        <v>25</v>
      </c>
      <c r="P13" s="3"/>
      <c r="Q13" s="3"/>
      <c r="R13" s="12">
        <v>25</v>
      </c>
      <c r="S13" s="12">
        <v>30</v>
      </c>
      <c r="T13" s="3">
        <v>25</v>
      </c>
      <c r="U13" s="2"/>
      <c r="V13" s="3">
        <v>60</v>
      </c>
      <c r="W13" s="3">
        <v>25</v>
      </c>
      <c r="X13" s="3">
        <v>25</v>
      </c>
      <c r="Y13" s="3">
        <v>100</v>
      </c>
      <c r="Z13" s="12">
        <v>50</v>
      </c>
      <c r="AA13" s="3" t="s">
        <v>55</v>
      </c>
    </row>
    <row r="14" spans="1:27" s="85" customFormat="1" ht="5.25" customHeight="1">
      <c r="A14" s="102"/>
      <c r="B14" s="39"/>
      <c r="C14" s="91"/>
      <c r="D14" s="91"/>
      <c r="E14" s="91"/>
      <c r="F14" s="91"/>
      <c r="G14" s="91"/>
      <c r="H14" s="91"/>
      <c r="I14" s="91"/>
      <c r="J14" s="91"/>
      <c r="K14" s="91"/>
      <c r="L14" s="91"/>
      <c r="M14" s="91"/>
      <c r="N14" s="91"/>
      <c r="O14" s="91"/>
      <c r="P14" s="91"/>
      <c r="Q14" s="91"/>
      <c r="R14" s="92"/>
      <c r="S14" s="92"/>
      <c r="T14" s="91"/>
      <c r="U14" s="93"/>
      <c r="V14" s="91"/>
      <c r="W14" s="91"/>
      <c r="X14" s="91"/>
      <c r="Y14" s="91"/>
      <c r="Z14" s="92"/>
      <c r="AA14" s="91"/>
    </row>
    <row r="15" spans="1:27" ht="25.5">
      <c r="A15" s="270" t="s">
        <v>304</v>
      </c>
      <c r="B15" s="34" t="s">
        <v>12</v>
      </c>
      <c r="C15" s="6">
        <v>10</v>
      </c>
      <c r="D15" s="6">
        <v>3</v>
      </c>
      <c r="E15" s="6">
        <v>4.92</v>
      </c>
      <c r="F15" s="6">
        <v>5.94</v>
      </c>
      <c r="G15" s="6">
        <v>4</v>
      </c>
      <c r="H15" s="6">
        <v>1</v>
      </c>
      <c r="I15" s="6">
        <v>11.62</v>
      </c>
      <c r="J15" s="6">
        <v>2</v>
      </c>
      <c r="K15" s="6">
        <v>8.3000000000000007</v>
      </c>
      <c r="L15" s="6">
        <v>3</v>
      </c>
      <c r="M15" s="6">
        <v>13.4</v>
      </c>
      <c r="N15" s="6">
        <v>10.45</v>
      </c>
      <c r="O15" s="6">
        <v>8.1999999999999993</v>
      </c>
      <c r="P15" s="6">
        <v>2</v>
      </c>
      <c r="Q15" s="6">
        <v>1.75</v>
      </c>
      <c r="R15" s="6">
        <v>2.8</v>
      </c>
      <c r="S15" s="6">
        <v>10.52</v>
      </c>
      <c r="T15" s="6">
        <v>5</v>
      </c>
      <c r="U15" s="52">
        <v>2</v>
      </c>
      <c r="V15" s="6">
        <v>7</v>
      </c>
      <c r="W15" s="6">
        <v>8</v>
      </c>
      <c r="X15" s="6">
        <v>6.05</v>
      </c>
      <c r="Y15" s="6">
        <v>74.63</v>
      </c>
      <c r="Z15" s="6">
        <v>32</v>
      </c>
      <c r="AA15" s="6">
        <v>9.5500000000000007</v>
      </c>
    </row>
    <row r="16" spans="1:27">
      <c r="A16" s="270"/>
      <c r="B16" s="34" t="s">
        <v>13</v>
      </c>
      <c r="C16" s="6">
        <v>24.9</v>
      </c>
      <c r="D16" s="6">
        <v>3</v>
      </c>
      <c r="E16" s="6">
        <v>13.3</v>
      </c>
      <c r="F16" s="6">
        <v>11.37</v>
      </c>
      <c r="G16" s="6">
        <v>8.1999999999999993</v>
      </c>
      <c r="H16" s="6">
        <v>5.3</v>
      </c>
      <c r="I16" s="6">
        <v>23.74</v>
      </c>
      <c r="J16" s="6">
        <v>6.7</v>
      </c>
      <c r="K16" s="6">
        <v>21.9</v>
      </c>
      <c r="L16" s="6">
        <v>3.1</v>
      </c>
      <c r="M16" s="6">
        <v>31.5</v>
      </c>
      <c r="N16" s="6">
        <v>17.5</v>
      </c>
      <c r="O16" s="6">
        <v>17.600000000000001</v>
      </c>
      <c r="P16" s="6">
        <v>6.83</v>
      </c>
      <c r="Q16" s="6">
        <v>4.5</v>
      </c>
      <c r="R16" s="6">
        <v>4.5</v>
      </c>
      <c r="S16" s="6">
        <v>24.15</v>
      </c>
      <c r="T16" s="6">
        <v>10</v>
      </c>
      <c r="U16" s="52">
        <v>6.5</v>
      </c>
      <c r="V16" s="6">
        <v>8</v>
      </c>
      <c r="W16" s="6">
        <v>16</v>
      </c>
      <c r="X16" s="6">
        <v>16.170000000000002</v>
      </c>
      <c r="Y16" s="6">
        <v>210.77</v>
      </c>
      <c r="Z16" s="6">
        <v>108.81</v>
      </c>
      <c r="AA16" s="6">
        <v>23.82</v>
      </c>
    </row>
    <row r="17" spans="1:27">
      <c r="A17" s="270"/>
      <c r="B17" s="35" t="s">
        <v>14</v>
      </c>
      <c r="C17" s="17">
        <f t="shared" ref="C17:AA17" si="0">SUM(C15:C16)</f>
        <v>34.9</v>
      </c>
      <c r="D17" s="17">
        <f t="shared" si="0"/>
        <v>6</v>
      </c>
      <c r="E17" s="17">
        <f t="shared" si="0"/>
        <v>18.22</v>
      </c>
      <c r="F17" s="17">
        <f t="shared" si="0"/>
        <v>17.309999999999999</v>
      </c>
      <c r="G17" s="17">
        <f t="shared" si="0"/>
        <v>12.2</v>
      </c>
      <c r="H17" s="17">
        <f t="shared" si="0"/>
        <v>6.3</v>
      </c>
      <c r="I17" s="17">
        <f t="shared" si="0"/>
        <v>35.36</v>
      </c>
      <c r="J17" s="17">
        <f t="shared" si="0"/>
        <v>8.6999999999999993</v>
      </c>
      <c r="K17" s="17">
        <f t="shared" si="0"/>
        <v>30.2</v>
      </c>
      <c r="L17" s="17">
        <f t="shared" si="0"/>
        <v>6.1</v>
      </c>
      <c r="M17" s="17">
        <f t="shared" si="0"/>
        <v>44.9</v>
      </c>
      <c r="N17" s="17">
        <f t="shared" si="0"/>
        <v>27.95</v>
      </c>
      <c r="O17" s="17">
        <f t="shared" si="0"/>
        <v>25.8</v>
      </c>
      <c r="P17" s="17">
        <f t="shared" si="0"/>
        <v>8.83</v>
      </c>
      <c r="Q17" s="17">
        <f t="shared" si="0"/>
        <v>6.25</v>
      </c>
      <c r="R17" s="17">
        <f t="shared" si="0"/>
        <v>7.3</v>
      </c>
      <c r="S17" s="17">
        <f t="shared" si="0"/>
        <v>34.67</v>
      </c>
      <c r="T17" s="17">
        <f t="shared" si="0"/>
        <v>15</v>
      </c>
      <c r="U17" s="53">
        <f t="shared" si="0"/>
        <v>8.5</v>
      </c>
      <c r="V17" s="17">
        <f t="shared" si="0"/>
        <v>15</v>
      </c>
      <c r="W17" s="17">
        <f t="shared" si="0"/>
        <v>24</v>
      </c>
      <c r="X17" s="17">
        <f t="shared" si="0"/>
        <v>22.220000000000002</v>
      </c>
      <c r="Y17" s="17">
        <f t="shared" si="0"/>
        <v>285.39999999999998</v>
      </c>
      <c r="Z17" s="17">
        <f t="shared" si="0"/>
        <v>140.81</v>
      </c>
      <c r="AA17" s="17">
        <f t="shared" si="0"/>
        <v>33.370000000000005</v>
      </c>
    </row>
    <row r="18" spans="1:27">
      <c r="A18" s="270"/>
      <c r="B18" s="34" t="s">
        <v>15</v>
      </c>
      <c r="C18" s="6">
        <v>0.94</v>
      </c>
      <c r="D18" s="6"/>
      <c r="E18" s="6">
        <v>0.75</v>
      </c>
      <c r="F18" s="6">
        <v>0</v>
      </c>
      <c r="G18" s="6">
        <v>0</v>
      </c>
      <c r="H18" s="6">
        <v>0</v>
      </c>
      <c r="I18" s="6">
        <v>1.77</v>
      </c>
      <c r="J18" s="6">
        <v>1</v>
      </c>
      <c r="K18" s="6">
        <v>2.29</v>
      </c>
      <c r="L18" s="6">
        <v>0</v>
      </c>
      <c r="M18" s="6">
        <v>8</v>
      </c>
      <c r="N18" s="10" t="s">
        <v>55</v>
      </c>
      <c r="O18" s="6">
        <v>2</v>
      </c>
      <c r="P18" s="6">
        <v>1.05</v>
      </c>
      <c r="Q18" s="6">
        <v>1</v>
      </c>
      <c r="R18" s="6">
        <v>0.1</v>
      </c>
      <c r="S18" s="6">
        <v>2</v>
      </c>
      <c r="T18" s="6">
        <v>2</v>
      </c>
      <c r="U18" s="52">
        <v>0</v>
      </c>
      <c r="V18" s="6">
        <v>4</v>
      </c>
      <c r="W18" s="6">
        <v>1.3</v>
      </c>
      <c r="X18" s="6">
        <v>0.93</v>
      </c>
      <c r="Y18" s="6">
        <v>39.299999999999997</v>
      </c>
      <c r="Z18" s="6">
        <v>13.24</v>
      </c>
      <c r="AA18" s="6">
        <v>0.83</v>
      </c>
    </row>
    <row r="19" spans="1:27">
      <c r="A19" s="270"/>
      <c r="B19" s="36" t="s">
        <v>16</v>
      </c>
      <c r="C19" s="18">
        <f t="shared" ref="C19:AA19" si="1">SUM(C17:C18)</f>
        <v>35.839999999999996</v>
      </c>
      <c r="D19" s="18">
        <f t="shared" si="1"/>
        <v>6</v>
      </c>
      <c r="E19" s="18">
        <f t="shared" si="1"/>
        <v>18.97</v>
      </c>
      <c r="F19" s="18">
        <f t="shared" si="1"/>
        <v>17.309999999999999</v>
      </c>
      <c r="G19" s="18">
        <f t="shared" si="1"/>
        <v>12.2</v>
      </c>
      <c r="H19" s="18">
        <f t="shared" si="1"/>
        <v>6.3</v>
      </c>
      <c r="I19" s="18">
        <f t="shared" si="1"/>
        <v>37.130000000000003</v>
      </c>
      <c r="J19" s="18">
        <f t="shared" si="1"/>
        <v>9.6999999999999993</v>
      </c>
      <c r="K19" s="18">
        <f t="shared" si="1"/>
        <v>32.49</v>
      </c>
      <c r="L19" s="18">
        <f t="shared" si="1"/>
        <v>6.1</v>
      </c>
      <c r="M19" s="18">
        <f t="shared" si="1"/>
        <v>52.9</v>
      </c>
      <c r="N19" s="18">
        <f t="shared" si="1"/>
        <v>27.95</v>
      </c>
      <c r="O19" s="18">
        <f t="shared" si="1"/>
        <v>27.8</v>
      </c>
      <c r="P19" s="18">
        <f t="shared" si="1"/>
        <v>9.8800000000000008</v>
      </c>
      <c r="Q19" s="18">
        <f t="shared" si="1"/>
        <v>7.25</v>
      </c>
      <c r="R19" s="18">
        <f t="shared" si="1"/>
        <v>7.3999999999999995</v>
      </c>
      <c r="S19" s="18">
        <f t="shared" si="1"/>
        <v>36.67</v>
      </c>
      <c r="T19" s="18">
        <f t="shared" si="1"/>
        <v>17</v>
      </c>
      <c r="U19" s="54">
        <f t="shared" si="1"/>
        <v>8.5</v>
      </c>
      <c r="V19" s="18">
        <f t="shared" si="1"/>
        <v>19</v>
      </c>
      <c r="W19" s="18">
        <f t="shared" si="1"/>
        <v>25.3</v>
      </c>
      <c r="X19" s="18">
        <f t="shared" si="1"/>
        <v>23.150000000000002</v>
      </c>
      <c r="Y19" s="18">
        <f t="shared" si="1"/>
        <v>324.7</v>
      </c>
      <c r="Z19" s="18">
        <f t="shared" si="1"/>
        <v>154.05000000000001</v>
      </c>
      <c r="AA19" s="18">
        <f t="shared" si="1"/>
        <v>34.200000000000003</v>
      </c>
    </row>
    <row r="20" spans="1:27" ht="5.25" customHeight="1">
      <c r="A20" s="103"/>
      <c r="B20" s="37"/>
      <c r="C20" s="28"/>
      <c r="D20" s="28"/>
      <c r="E20" s="28"/>
      <c r="F20" s="28"/>
      <c r="G20" s="28"/>
      <c r="H20" s="28"/>
      <c r="I20" s="28"/>
      <c r="J20" s="28"/>
      <c r="K20" s="28"/>
      <c r="L20" s="28"/>
      <c r="M20" s="28"/>
      <c r="N20" s="28"/>
      <c r="O20" s="28"/>
      <c r="P20" s="28"/>
      <c r="Q20" s="28"/>
      <c r="R20" s="28"/>
      <c r="S20" s="28"/>
      <c r="T20" s="28"/>
      <c r="U20" s="55"/>
      <c r="V20" s="28"/>
      <c r="W20" s="28"/>
      <c r="X20" s="28"/>
      <c r="Y20" s="28"/>
      <c r="Z20" s="28"/>
      <c r="AA20" s="28"/>
    </row>
    <row r="21" spans="1:27">
      <c r="A21" s="270" t="s">
        <v>293</v>
      </c>
      <c r="B21" s="34" t="s">
        <v>17</v>
      </c>
      <c r="C21" s="14">
        <v>151315</v>
      </c>
      <c r="D21" s="14">
        <v>3298</v>
      </c>
      <c r="E21" s="14">
        <v>60378</v>
      </c>
      <c r="F21" s="14">
        <v>109631</v>
      </c>
      <c r="G21" s="14">
        <v>154085</v>
      </c>
      <c r="H21" s="14">
        <v>49662</v>
      </c>
      <c r="I21" s="14">
        <v>142239</v>
      </c>
      <c r="J21" s="14">
        <v>24097</v>
      </c>
      <c r="K21" s="14">
        <v>256984</v>
      </c>
      <c r="L21" s="14">
        <v>20799</v>
      </c>
      <c r="M21" s="14">
        <v>140643</v>
      </c>
      <c r="N21" s="14">
        <v>93643</v>
      </c>
      <c r="O21" s="14">
        <v>227349</v>
      </c>
      <c r="P21" s="14">
        <v>31639</v>
      </c>
      <c r="Q21" s="14">
        <v>43500</v>
      </c>
      <c r="R21" s="14">
        <v>62000</v>
      </c>
      <c r="S21" s="14">
        <v>244506</v>
      </c>
      <c r="T21" s="14">
        <v>60700</v>
      </c>
      <c r="U21" s="21">
        <v>77217</v>
      </c>
      <c r="V21" s="14">
        <v>193894</v>
      </c>
      <c r="W21" s="14">
        <v>181352</v>
      </c>
      <c r="X21" s="14">
        <v>151871</v>
      </c>
      <c r="Y21" s="14">
        <v>9786709</v>
      </c>
      <c r="Z21" s="14">
        <v>4346695</v>
      </c>
      <c r="AA21" s="14">
        <v>77997</v>
      </c>
    </row>
    <row r="22" spans="1:27">
      <c r="A22" s="270"/>
      <c r="B22" s="34" t="s">
        <v>213</v>
      </c>
      <c r="C22" s="14">
        <v>4627</v>
      </c>
      <c r="D22" s="14">
        <v>796</v>
      </c>
      <c r="E22" s="14">
        <v>3746</v>
      </c>
      <c r="F22" s="14">
        <v>4922</v>
      </c>
      <c r="G22" s="14">
        <v>5275</v>
      </c>
      <c r="H22" s="14">
        <v>5113</v>
      </c>
      <c r="I22" s="14">
        <v>8665</v>
      </c>
      <c r="J22" s="14">
        <v>2498</v>
      </c>
      <c r="K22" s="14">
        <v>3271</v>
      </c>
      <c r="L22" s="14">
        <v>4489</v>
      </c>
      <c r="M22" s="14">
        <v>6367</v>
      </c>
      <c r="N22" s="14">
        <v>14113</v>
      </c>
      <c r="O22" s="14">
        <v>7527</v>
      </c>
      <c r="P22" s="14">
        <v>2214</v>
      </c>
      <c r="Q22" s="14">
        <v>5186</v>
      </c>
      <c r="R22" s="14">
        <v>6000</v>
      </c>
      <c r="S22" s="14">
        <v>126335</v>
      </c>
      <c r="T22" s="14">
        <v>723</v>
      </c>
      <c r="U22" s="21">
        <v>3189</v>
      </c>
      <c r="V22" s="14">
        <v>3487</v>
      </c>
      <c r="W22" s="14">
        <v>8233</v>
      </c>
      <c r="X22" s="14">
        <v>6161</v>
      </c>
      <c r="Y22" s="14">
        <v>12775</v>
      </c>
      <c r="Z22" s="14">
        <v>7452</v>
      </c>
      <c r="AA22" s="14">
        <v>7941</v>
      </c>
    </row>
    <row r="23" spans="1:27">
      <c r="A23" s="270"/>
      <c r="B23" s="34" t="s">
        <v>18</v>
      </c>
      <c r="C23" s="14">
        <v>0</v>
      </c>
      <c r="D23" s="14"/>
      <c r="E23" s="14">
        <v>1281</v>
      </c>
      <c r="F23" s="14">
        <v>2871</v>
      </c>
      <c r="G23" s="14">
        <v>935</v>
      </c>
      <c r="H23" s="14">
        <v>536</v>
      </c>
      <c r="I23" s="14">
        <v>6032</v>
      </c>
      <c r="J23" s="14">
        <v>771</v>
      </c>
      <c r="K23" s="14">
        <v>101</v>
      </c>
      <c r="L23" s="14">
        <v>192</v>
      </c>
      <c r="M23" s="16">
        <v>2439</v>
      </c>
      <c r="N23" s="14">
        <v>4177</v>
      </c>
      <c r="O23" s="14">
        <v>2934</v>
      </c>
      <c r="P23" s="14">
        <v>27</v>
      </c>
      <c r="Q23" s="14">
        <v>94</v>
      </c>
      <c r="R23" s="14">
        <v>600</v>
      </c>
      <c r="S23" s="14">
        <v>591</v>
      </c>
      <c r="T23" s="14"/>
      <c r="U23" s="56">
        <v>440</v>
      </c>
      <c r="V23" s="14">
        <v>497</v>
      </c>
      <c r="W23" s="14">
        <v>2209</v>
      </c>
      <c r="X23" s="14">
        <v>1202</v>
      </c>
      <c r="Y23" s="14">
        <v>81744</v>
      </c>
      <c r="Z23" s="14">
        <v>63313</v>
      </c>
      <c r="AA23" s="14">
        <v>7553</v>
      </c>
    </row>
    <row r="24" spans="1:27">
      <c r="A24" s="270"/>
      <c r="B24" s="34" t="s">
        <v>243</v>
      </c>
      <c r="C24" s="14">
        <v>0</v>
      </c>
      <c r="D24" s="14"/>
      <c r="E24" s="14">
        <v>104</v>
      </c>
      <c r="F24" s="14">
        <v>9</v>
      </c>
      <c r="G24" s="14">
        <v>325</v>
      </c>
      <c r="H24" s="14">
        <v>1949</v>
      </c>
      <c r="I24" s="14">
        <v>408</v>
      </c>
      <c r="J24" s="14">
        <v>145155</v>
      </c>
      <c r="K24" s="14">
        <v>76</v>
      </c>
      <c r="L24" s="14">
        <v>54</v>
      </c>
      <c r="M24" s="16">
        <v>3709</v>
      </c>
      <c r="N24" s="14">
        <v>790</v>
      </c>
      <c r="O24" s="14">
        <v>460</v>
      </c>
      <c r="P24" s="14"/>
      <c r="Q24" s="14">
        <v>38</v>
      </c>
      <c r="R24" s="14">
        <v>2000</v>
      </c>
      <c r="S24" s="14">
        <v>930</v>
      </c>
      <c r="T24" s="14"/>
      <c r="U24" s="56">
        <v>121</v>
      </c>
      <c r="V24" s="14">
        <v>29</v>
      </c>
      <c r="W24" s="14">
        <v>263</v>
      </c>
      <c r="X24" s="14">
        <v>261</v>
      </c>
      <c r="Y24" s="14">
        <v>694004</v>
      </c>
      <c r="Z24" s="15" t="s">
        <v>54</v>
      </c>
      <c r="AA24" s="14">
        <v>230</v>
      </c>
    </row>
    <row r="25" spans="1:27">
      <c r="A25" s="270"/>
      <c r="B25" s="34" t="s">
        <v>19</v>
      </c>
      <c r="C25" s="14">
        <v>18359</v>
      </c>
      <c r="D25" s="14">
        <v>1436</v>
      </c>
      <c r="E25" s="14">
        <v>12291</v>
      </c>
      <c r="F25" s="14">
        <v>18751</v>
      </c>
      <c r="G25" s="14">
        <v>20200</v>
      </c>
      <c r="H25" s="14">
        <v>13183</v>
      </c>
      <c r="I25" s="14">
        <v>14091</v>
      </c>
      <c r="J25" s="14">
        <v>2838</v>
      </c>
      <c r="K25" s="15" t="s">
        <v>54</v>
      </c>
      <c r="L25" s="14">
        <v>3787</v>
      </c>
      <c r="M25" s="14">
        <v>9962</v>
      </c>
      <c r="N25" s="15" t="s">
        <v>55</v>
      </c>
      <c r="O25" s="14"/>
      <c r="P25" s="14">
        <v>1674</v>
      </c>
      <c r="Q25" s="15" t="s">
        <v>55</v>
      </c>
      <c r="R25" s="14">
        <v>5200</v>
      </c>
      <c r="S25" s="14">
        <v>58012</v>
      </c>
      <c r="T25" s="14">
        <v>7200</v>
      </c>
      <c r="U25" s="21">
        <v>9800</v>
      </c>
      <c r="V25" s="14">
        <v>1029</v>
      </c>
      <c r="W25" s="14">
        <v>39762</v>
      </c>
      <c r="X25" s="14">
        <v>23573</v>
      </c>
      <c r="Y25" s="15" t="s">
        <v>54</v>
      </c>
      <c r="Z25" s="15" t="s">
        <v>54</v>
      </c>
      <c r="AA25" s="14">
        <v>3450</v>
      </c>
    </row>
    <row r="26" spans="1:27">
      <c r="A26" s="270"/>
      <c r="B26" s="36" t="s">
        <v>20</v>
      </c>
      <c r="C26" s="19">
        <f t="shared" ref="C26:AA26" si="2">SUM(C21:C25)</f>
        <v>174301</v>
      </c>
      <c r="D26" s="19">
        <f t="shared" si="2"/>
        <v>5530</v>
      </c>
      <c r="E26" s="19">
        <f t="shared" si="2"/>
        <v>77800</v>
      </c>
      <c r="F26" s="19">
        <f t="shared" si="2"/>
        <v>136184</v>
      </c>
      <c r="G26" s="19">
        <f t="shared" si="2"/>
        <v>180820</v>
      </c>
      <c r="H26" s="19">
        <f t="shared" si="2"/>
        <v>70443</v>
      </c>
      <c r="I26" s="19">
        <f t="shared" si="2"/>
        <v>171435</v>
      </c>
      <c r="J26" s="19">
        <f t="shared" si="2"/>
        <v>175359</v>
      </c>
      <c r="K26" s="19">
        <f t="shared" si="2"/>
        <v>260432</v>
      </c>
      <c r="L26" s="19">
        <f t="shared" si="2"/>
        <v>29321</v>
      </c>
      <c r="M26" s="19">
        <f t="shared" si="2"/>
        <v>163120</v>
      </c>
      <c r="N26" s="19">
        <f t="shared" si="2"/>
        <v>112723</v>
      </c>
      <c r="O26" s="19">
        <f t="shared" si="2"/>
        <v>238270</v>
      </c>
      <c r="P26" s="19">
        <f t="shared" si="2"/>
        <v>35554</v>
      </c>
      <c r="Q26" s="19">
        <f t="shared" si="2"/>
        <v>48818</v>
      </c>
      <c r="R26" s="19">
        <f t="shared" si="2"/>
        <v>75800</v>
      </c>
      <c r="S26" s="19">
        <f t="shared" si="2"/>
        <v>430374</v>
      </c>
      <c r="T26" s="19">
        <f t="shared" si="2"/>
        <v>68623</v>
      </c>
      <c r="U26" s="57">
        <f t="shared" si="2"/>
        <v>90767</v>
      </c>
      <c r="V26" s="19">
        <f t="shared" si="2"/>
        <v>198936</v>
      </c>
      <c r="W26" s="19">
        <f t="shared" si="2"/>
        <v>231819</v>
      </c>
      <c r="X26" s="19">
        <f t="shared" si="2"/>
        <v>183068</v>
      </c>
      <c r="Y26" s="19">
        <f t="shared" si="2"/>
        <v>10575232</v>
      </c>
      <c r="Z26" s="19">
        <f t="shared" si="2"/>
        <v>4417460</v>
      </c>
      <c r="AA26" s="19">
        <f t="shared" si="2"/>
        <v>97171</v>
      </c>
    </row>
    <row r="27" spans="1:27">
      <c r="A27" s="270"/>
      <c r="B27" s="13" t="s">
        <v>21</v>
      </c>
      <c r="C27" s="5">
        <v>1102</v>
      </c>
      <c r="D27" s="5">
        <v>55</v>
      </c>
      <c r="E27" s="5">
        <v>393</v>
      </c>
      <c r="F27" s="5">
        <v>405</v>
      </c>
      <c r="G27" s="5">
        <v>450</v>
      </c>
      <c r="H27" s="5">
        <v>111</v>
      </c>
      <c r="I27" s="5">
        <v>926</v>
      </c>
      <c r="J27" s="5">
        <v>166</v>
      </c>
      <c r="K27" s="5">
        <v>1292</v>
      </c>
      <c r="L27" s="5">
        <v>196</v>
      </c>
      <c r="M27" s="5">
        <v>718</v>
      </c>
      <c r="N27" s="5">
        <v>508</v>
      </c>
      <c r="O27" s="5">
        <v>944</v>
      </c>
      <c r="P27" s="5">
        <v>333</v>
      </c>
      <c r="Q27" s="5">
        <v>233</v>
      </c>
      <c r="R27" s="5">
        <v>215</v>
      </c>
      <c r="S27" s="5">
        <v>1012</v>
      </c>
      <c r="T27" s="5">
        <v>236</v>
      </c>
      <c r="U27" s="4">
        <v>447</v>
      </c>
      <c r="V27" s="5">
        <v>650</v>
      </c>
      <c r="W27" s="5">
        <v>972</v>
      </c>
      <c r="X27" s="5">
        <v>833</v>
      </c>
      <c r="Y27" s="5">
        <v>46695</v>
      </c>
      <c r="Z27" s="5">
        <v>13375</v>
      </c>
      <c r="AA27" s="5"/>
    </row>
    <row r="28" spans="1:27" s="85" customFormat="1" ht="5.25" customHeight="1">
      <c r="A28" s="102"/>
      <c r="B28" s="88"/>
      <c r="C28" s="89"/>
      <c r="D28" s="89"/>
      <c r="E28" s="89"/>
      <c r="F28" s="89"/>
      <c r="G28" s="89"/>
      <c r="H28" s="89"/>
      <c r="I28" s="89"/>
      <c r="J28" s="89"/>
      <c r="K28" s="89"/>
      <c r="L28" s="89"/>
      <c r="M28" s="89"/>
      <c r="N28" s="89"/>
      <c r="O28" s="89"/>
      <c r="P28" s="89"/>
      <c r="Q28" s="89"/>
      <c r="R28" s="89"/>
      <c r="S28" s="89"/>
      <c r="T28" s="89"/>
      <c r="U28" s="65"/>
      <c r="V28" s="89"/>
      <c r="W28" s="89"/>
      <c r="X28" s="89"/>
      <c r="Y28" s="89"/>
      <c r="Z28" s="89"/>
      <c r="AA28" s="89"/>
    </row>
    <row r="29" spans="1:27">
      <c r="A29" s="270" t="s">
        <v>294</v>
      </c>
      <c r="B29" s="13" t="s">
        <v>22</v>
      </c>
      <c r="C29" s="5">
        <v>12572</v>
      </c>
      <c r="D29" s="5">
        <v>6490</v>
      </c>
      <c r="E29" s="5">
        <v>10629</v>
      </c>
      <c r="F29" s="5">
        <v>13703</v>
      </c>
      <c r="G29" s="5">
        <v>22785</v>
      </c>
      <c r="H29" s="5">
        <v>26367</v>
      </c>
      <c r="I29" s="5">
        <v>27491</v>
      </c>
      <c r="J29" s="5">
        <v>3613</v>
      </c>
      <c r="K29" s="5">
        <v>9033</v>
      </c>
      <c r="L29" s="5">
        <v>5839</v>
      </c>
      <c r="M29" s="5">
        <v>43274</v>
      </c>
      <c r="N29" s="5">
        <v>20734</v>
      </c>
      <c r="O29" s="5">
        <v>27983</v>
      </c>
      <c r="P29" s="5">
        <v>3631</v>
      </c>
      <c r="Q29" s="5">
        <v>5605</v>
      </c>
      <c r="R29" s="5">
        <v>5000</v>
      </c>
      <c r="S29" s="5">
        <v>27698</v>
      </c>
      <c r="T29" s="5">
        <v>3712</v>
      </c>
      <c r="U29" s="58"/>
      <c r="V29" s="5">
        <v>4584</v>
      </c>
      <c r="W29" s="5">
        <v>19149</v>
      </c>
      <c r="X29" s="5">
        <v>20027</v>
      </c>
      <c r="Y29" s="5">
        <v>254633</v>
      </c>
      <c r="Z29" s="5">
        <v>42604</v>
      </c>
      <c r="AA29" s="5">
        <v>36503</v>
      </c>
    </row>
    <row r="30" spans="1:27">
      <c r="A30" s="270"/>
      <c r="B30" s="13" t="s">
        <v>23</v>
      </c>
      <c r="C30" s="5">
        <v>5375</v>
      </c>
      <c r="D30" s="5">
        <v>606</v>
      </c>
      <c r="E30" s="5">
        <v>4778</v>
      </c>
      <c r="F30" s="5">
        <v>4060</v>
      </c>
      <c r="G30" s="5">
        <v>2636</v>
      </c>
      <c r="H30" s="5">
        <v>1452</v>
      </c>
      <c r="I30" s="100">
        <v>6046</v>
      </c>
      <c r="J30" s="5">
        <v>272</v>
      </c>
      <c r="K30" s="5">
        <v>2819</v>
      </c>
      <c r="L30" s="5">
        <v>279</v>
      </c>
      <c r="M30" s="5">
        <v>7903</v>
      </c>
      <c r="N30" s="5">
        <v>5732</v>
      </c>
      <c r="O30" s="5">
        <v>3339</v>
      </c>
      <c r="P30" s="5">
        <v>827</v>
      </c>
      <c r="Q30" s="5">
        <v>415</v>
      </c>
      <c r="R30" s="5">
        <v>1600</v>
      </c>
      <c r="S30" s="5">
        <v>5452</v>
      </c>
      <c r="T30" s="5">
        <v>2100</v>
      </c>
      <c r="U30" s="59">
        <v>1650</v>
      </c>
      <c r="V30" s="5">
        <v>1500</v>
      </c>
      <c r="W30" s="5">
        <v>4409</v>
      </c>
      <c r="X30" s="5">
        <v>5980</v>
      </c>
      <c r="Y30" s="5">
        <v>31383</v>
      </c>
      <c r="Z30" s="5">
        <v>7269</v>
      </c>
      <c r="AA30" s="5">
        <v>4450</v>
      </c>
    </row>
    <row r="31" spans="1:27">
      <c r="A31" s="270"/>
      <c r="B31" s="13" t="s">
        <v>24</v>
      </c>
      <c r="C31" s="5">
        <v>215</v>
      </c>
      <c r="D31" s="5">
        <v>20</v>
      </c>
      <c r="E31" s="5">
        <v>169</v>
      </c>
      <c r="F31" s="5">
        <v>116</v>
      </c>
      <c r="G31" s="5">
        <v>201</v>
      </c>
      <c r="H31" s="5">
        <v>55</v>
      </c>
      <c r="I31" s="100">
        <v>370</v>
      </c>
      <c r="J31" s="5">
        <v>32</v>
      </c>
      <c r="K31" s="5">
        <v>127</v>
      </c>
      <c r="L31" s="5">
        <v>15</v>
      </c>
      <c r="M31" s="5">
        <v>343</v>
      </c>
      <c r="N31" s="5">
        <v>197.75</v>
      </c>
      <c r="O31" s="5">
        <v>219</v>
      </c>
      <c r="P31" s="5"/>
      <c r="Q31" s="5">
        <v>35</v>
      </c>
      <c r="R31" s="5">
        <v>92</v>
      </c>
      <c r="S31" s="5">
        <v>230</v>
      </c>
      <c r="T31" s="5">
        <v>78</v>
      </c>
      <c r="U31" s="4">
        <v>90</v>
      </c>
      <c r="V31" s="5">
        <v>25</v>
      </c>
      <c r="W31" s="5">
        <v>577</v>
      </c>
      <c r="X31" s="5">
        <v>230</v>
      </c>
      <c r="Y31" s="5">
        <v>1536</v>
      </c>
      <c r="Z31" s="5">
        <v>451</v>
      </c>
      <c r="AA31" s="5">
        <v>305</v>
      </c>
    </row>
    <row r="32" spans="1:27">
      <c r="A32" s="270"/>
      <c r="B32" s="32" t="s">
        <v>25</v>
      </c>
      <c r="C32" s="5">
        <v>137117</v>
      </c>
      <c r="D32" s="5">
        <v>4554</v>
      </c>
      <c r="E32" s="5">
        <v>62368</v>
      </c>
      <c r="F32" s="5">
        <v>126680</v>
      </c>
      <c r="G32" s="5">
        <v>45529</v>
      </c>
      <c r="H32" s="5">
        <v>60623</v>
      </c>
      <c r="I32" s="100">
        <v>280986</v>
      </c>
      <c r="J32" s="5">
        <v>66575</v>
      </c>
      <c r="K32" s="5">
        <v>85418</v>
      </c>
      <c r="L32" s="5">
        <v>11347</v>
      </c>
      <c r="M32" s="5">
        <v>106385</v>
      </c>
      <c r="N32" s="5">
        <v>104148</v>
      </c>
      <c r="O32" s="5">
        <v>194219</v>
      </c>
      <c r="P32" s="5">
        <v>10097</v>
      </c>
      <c r="Q32" s="5">
        <v>9724</v>
      </c>
      <c r="R32" s="5">
        <v>28000</v>
      </c>
      <c r="S32" s="5">
        <v>186596</v>
      </c>
      <c r="T32" s="5">
        <v>9149</v>
      </c>
      <c r="U32" s="58">
        <v>24100</v>
      </c>
      <c r="V32" s="5">
        <v>160689</v>
      </c>
      <c r="W32" s="5">
        <v>196078</v>
      </c>
      <c r="X32" s="5">
        <v>154375</v>
      </c>
      <c r="Y32" s="5">
        <v>821585</v>
      </c>
      <c r="Z32" s="5">
        <v>552428</v>
      </c>
      <c r="AA32" s="5">
        <v>189410</v>
      </c>
    </row>
    <row r="33" spans="1:27">
      <c r="A33" s="270"/>
      <c r="B33" s="13" t="s">
        <v>26</v>
      </c>
      <c r="C33" s="5">
        <v>45886</v>
      </c>
      <c r="D33" s="7" t="s">
        <v>55</v>
      </c>
      <c r="E33" s="5"/>
      <c r="F33" s="5">
        <v>0</v>
      </c>
      <c r="G33" s="5">
        <v>39941</v>
      </c>
      <c r="H33" s="5">
        <v>6472</v>
      </c>
      <c r="I33" s="5">
        <v>28675</v>
      </c>
      <c r="J33" s="5"/>
      <c r="K33" s="7" t="s">
        <v>54</v>
      </c>
      <c r="L33" s="5">
        <v>488</v>
      </c>
      <c r="M33" s="5">
        <v>37404</v>
      </c>
      <c r="N33" s="7" t="s">
        <v>55</v>
      </c>
      <c r="O33" s="5"/>
      <c r="P33" s="5">
        <v>2804</v>
      </c>
      <c r="Q33" s="7" t="s">
        <v>55</v>
      </c>
      <c r="R33" s="5"/>
      <c r="S33" s="7" t="s">
        <v>55</v>
      </c>
      <c r="T33" s="5">
        <v>874</v>
      </c>
      <c r="U33" s="58">
        <v>7800</v>
      </c>
      <c r="V33" s="7" t="s">
        <v>54</v>
      </c>
      <c r="W33" s="5">
        <v>50360</v>
      </c>
      <c r="X33" s="5">
        <v>26716</v>
      </c>
      <c r="Y33" s="7" t="s">
        <v>54</v>
      </c>
      <c r="Z33" s="5">
        <v>394544</v>
      </c>
      <c r="AA33" s="5">
        <v>64824</v>
      </c>
    </row>
    <row r="34" spans="1:27">
      <c r="A34" s="270"/>
      <c r="B34" s="13" t="s">
        <v>27</v>
      </c>
      <c r="C34" s="5">
        <v>610049</v>
      </c>
      <c r="D34" s="7" t="s">
        <v>55</v>
      </c>
      <c r="E34" s="5">
        <v>385699</v>
      </c>
      <c r="F34" s="5">
        <v>442099</v>
      </c>
      <c r="G34" s="5">
        <v>221747</v>
      </c>
      <c r="H34" s="5">
        <v>190077</v>
      </c>
      <c r="I34" s="5">
        <v>687554</v>
      </c>
      <c r="J34" s="5"/>
      <c r="K34" s="7" t="s">
        <v>54</v>
      </c>
      <c r="L34" s="5">
        <v>42927</v>
      </c>
      <c r="M34" s="5">
        <v>697041</v>
      </c>
      <c r="N34" s="5">
        <v>508891</v>
      </c>
      <c r="O34" s="5">
        <v>374452</v>
      </c>
      <c r="P34" s="5">
        <v>174141</v>
      </c>
      <c r="Q34" s="5">
        <v>101984</v>
      </c>
      <c r="R34" s="5">
        <v>45750</v>
      </c>
      <c r="S34" s="7" t="s">
        <v>55</v>
      </c>
      <c r="T34" s="5">
        <v>105298</v>
      </c>
      <c r="U34" s="60" t="s">
        <v>248</v>
      </c>
      <c r="V34" s="5">
        <v>207592</v>
      </c>
      <c r="W34" s="5">
        <v>248031</v>
      </c>
      <c r="X34" s="5">
        <v>291688</v>
      </c>
      <c r="Y34" s="5">
        <v>3195086</v>
      </c>
      <c r="Z34" s="7" t="s">
        <v>54</v>
      </c>
      <c r="AA34" s="5">
        <v>287875</v>
      </c>
    </row>
    <row r="35" spans="1:27">
      <c r="A35" s="270"/>
      <c r="B35" s="13" t="s">
        <v>353</v>
      </c>
      <c r="C35" s="5">
        <v>2153</v>
      </c>
      <c r="D35" s="5">
        <v>291</v>
      </c>
      <c r="E35" s="5">
        <v>813</v>
      </c>
      <c r="F35" s="5">
        <v>945</v>
      </c>
      <c r="G35" s="5">
        <v>1072</v>
      </c>
      <c r="H35" s="5">
        <v>506</v>
      </c>
      <c r="I35" s="5">
        <v>1594</v>
      </c>
      <c r="J35" s="5">
        <v>108</v>
      </c>
      <c r="K35" s="5">
        <v>6305</v>
      </c>
      <c r="L35" s="5">
        <v>233</v>
      </c>
      <c r="M35" s="5">
        <v>1121</v>
      </c>
      <c r="N35" s="5">
        <v>1987</v>
      </c>
      <c r="O35" s="5">
        <v>9581</v>
      </c>
      <c r="P35" s="5">
        <v>1149</v>
      </c>
      <c r="Q35" s="5">
        <v>734</v>
      </c>
      <c r="R35" s="5">
        <v>710</v>
      </c>
      <c r="S35" s="5">
        <v>12692</v>
      </c>
      <c r="T35" s="5">
        <v>425</v>
      </c>
      <c r="U35" s="58">
        <v>620</v>
      </c>
      <c r="V35" s="5">
        <v>1500</v>
      </c>
      <c r="W35" s="5">
        <v>5913</v>
      </c>
      <c r="X35" s="5">
        <v>3313</v>
      </c>
      <c r="Y35" s="5">
        <v>27873</v>
      </c>
      <c r="Z35" s="5">
        <v>30952</v>
      </c>
      <c r="AA35" s="5">
        <v>675</v>
      </c>
    </row>
    <row r="36" spans="1:27">
      <c r="A36" s="270"/>
      <c r="B36" s="13" t="s">
        <v>349</v>
      </c>
      <c r="C36" s="5">
        <v>1753</v>
      </c>
      <c r="D36" s="5">
        <v>20</v>
      </c>
      <c r="E36" s="5">
        <v>745</v>
      </c>
      <c r="F36" s="5">
        <v>710</v>
      </c>
      <c r="G36" s="5">
        <v>1162</v>
      </c>
      <c r="H36" s="5">
        <v>535</v>
      </c>
      <c r="I36" s="5">
        <v>1257</v>
      </c>
      <c r="J36" s="5">
        <v>314</v>
      </c>
      <c r="K36" s="5">
        <v>1212</v>
      </c>
      <c r="L36" s="5">
        <v>917</v>
      </c>
      <c r="M36" s="5">
        <v>1283</v>
      </c>
      <c r="N36" s="5">
        <v>1082</v>
      </c>
      <c r="O36" s="5">
        <v>1416</v>
      </c>
      <c r="P36" s="5">
        <v>394</v>
      </c>
      <c r="Q36" s="5">
        <v>443</v>
      </c>
      <c r="R36" s="5">
        <v>424</v>
      </c>
      <c r="S36" s="5">
        <v>2616</v>
      </c>
      <c r="T36" s="5">
        <v>433</v>
      </c>
      <c r="U36" s="58">
        <v>480</v>
      </c>
      <c r="V36" s="5">
        <v>250</v>
      </c>
      <c r="W36" s="5">
        <v>2578</v>
      </c>
      <c r="X36" s="5">
        <v>1780</v>
      </c>
      <c r="Y36" s="5">
        <v>30626</v>
      </c>
      <c r="Z36" s="5">
        <v>7110</v>
      </c>
      <c r="AA36" s="5">
        <v>550</v>
      </c>
    </row>
    <row r="37" spans="1:27" s="85" customFormat="1" ht="5.25" customHeight="1">
      <c r="A37" s="102"/>
      <c r="B37" s="88"/>
      <c r="C37" s="89"/>
      <c r="D37" s="89"/>
      <c r="E37" s="89"/>
      <c r="F37" s="89"/>
      <c r="G37" s="89"/>
      <c r="H37" s="89"/>
      <c r="I37" s="89"/>
      <c r="J37" s="89"/>
      <c r="K37" s="89"/>
      <c r="L37" s="89"/>
      <c r="M37" s="89"/>
      <c r="N37" s="89"/>
      <c r="O37" s="89"/>
      <c r="P37" s="89"/>
      <c r="Q37" s="89"/>
      <c r="R37" s="89"/>
      <c r="S37" s="89"/>
      <c r="T37" s="89"/>
      <c r="U37" s="90"/>
      <c r="V37" s="89"/>
      <c r="W37" s="89"/>
      <c r="X37" s="89"/>
      <c r="Y37" s="89"/>
      <c r="Z37" s="89"/>
      <c r="AA37" s="89"/>
    </row>
    <row r="38" spans="1:27" ht="25.5">
      <c r="A38" s="270" t="s">
        <v>295</v>
      </c>
      <c r="B38" s="34" t="s">
        <v>350</v>
      </c>
      <c r="C38" s="14">
        <v>2047846</v>
      </c>
      <c r="D38" s="14">
        <v>281467.28000000003</v>
      </c>
      <c r="E38" s="14">
        <v>1089575</v>
      </c>
      <c r="F38" s="14">
        <v>882032</v>
      </c>
      <c r="G38" s="14">
        <v>688217</v>
      </c>
      <c r="H38" s="14">
        <v>277676</v>
      </c>
      <c r="I38" s="14">
        <v>2005200</v>
      </c>
      <c r="J38" s="14">
        <v>495164</v>
      </c>
      <c r="K38" s="14">
        <v>1474579</v>
      </c>
      <c r="L38" s="14">
        <v>315859</v>
      </c>
      <c r="M38" s="14">
        <v>2456065</v>
      </c>
      <c r="N38" s="14">
        <v>1742813</v>
      </c>
      <c r="O38" s="14">
        <v>1454118</v>
      </c>
      <c r="P38" s="14">
        <v>447528</v>
      </c>
      <c r="Q38" s="14">
        <v>311053.88</v>
      </c>
      <c r="R38" s="14">
        <v>466753</v>
      </c>
      <c r="S38" s="14">
        <v>1181691</v>
      </c>
      <c r="T38" s="14">
        <v>801119</v>
      </c>
      <c r="U38" s="61">
        <v>480297</v>
      </c>
      <c r="V38" s="14">
        <v>597700</v>
      </c>
      <c r="W38" s="14">
        <v>1254661</v>
      </c>
      <c r="X38" s="14">
        <v>1282984</v>
      </c>
      <c r="Y38" s="14">
        <v>17657951</v>
      </c>
      <c r="Z38" s="14">
        <v>5905910</v>
      </c>
      <c r="AA38" s="14">
        <v>2093355</v>
      </c>
    </row>
    <row r="39" spans="1:27">
      <c r="A39" s="273"/>
      <c r="B39" s="38" t="s">
        <v>28</v>
      </c>
      <c r="C39" s="14">
        <v>246111</v>
      </c>
      <c r="D39" s="14">
        <v>10820.03</v>
      </c>
      <c r="E39" s="14">
        <v>88300</v>
      </c>
      <c r="F39" s="14">
        <v>80340</v>
      </c>
      <c r="G39" s="14">
        <v>71842</v>
      </c>
      <c r="H39" s="14"/>
      <c r="I39" s="14">
        <v>177800</v>
      </c>
      <c r="J39" s="14">
        <v>50564</v>
      </c>
      <c r="K39" s="14">
        <v>941610</v>
      </c>
      <c r="L39" s="14">
        <v>24385</v>
      </c>
      <c r="M39" s="16">
        <v>307985</v>
      </c>
      <c r="N39" s="14">
        <v>58950</v>
      </c>
      <c r="O39" s="14">
        <v>300642</v>
      </c>
      <c r="P39" s="14">
        <v>35019</v>
      </c>
      <c r="Q39" s="14">
        <v>34659.360000000001</v>
      </c>
      <c r="R39" s="14">
        <v>43000</v>
      </c>
      <c r="S39" s="14">
        <v>737854</v>
      </c>
      <c r="T39" s="14">
        <v>143418</v>
      </c>
      <c r="U39" s="61">
        <v>32843</v>
      </c>
      <c r="V39" s="14">
        <v>240469</v>
      </c>
      <c r="W39" s="14">
        <v>308631</v>
      </c>
      <c r="X39" s="14">
        <v>369632</v>
      </c>
      <c r="Y39" s="14">
        <v>3218275</v>
      </c>
      <c r="Z39" s="14">
        <v>1445377</v>
      </c>
      <c r="AA39" s="14">
        <v>84776</v>
      </c>
    </row>
    <row r="40" spans="1:27">
      <c r="A40" s="273"/>
      <c r="B40" s="34" t="s">
        <v>235</v>
      </c>
      <c r="C40" s="14">
        <v>26663</v>
      </c>
      <c r="D40" s="15" t="s">
        <v>188</v>
      </c>
      <c r="E40" s="14">
        <v>24000</v>
      </c>
      <c r="F40" s="14">
        <v>4575</v>
      </c>
      <c r="G40" s="14"/>
      <c r="H40" s="14"/>
      <c r="I40" s="14">
        <v>48400</v>
      </c>
      <c r="J40" s="14">
        <v>22234</v>
      </c>
      <c r="K40" s="14">
        <v>22042</v>
      </c>
      <c r="L40" s="14">
        <v>10246</v>
      </c>
      <c r="M40" s="16">
        <v>38405</v>
      </c>
      <c r="N40" s="14">
        <v>15000</v>
      </c>
      <c r="O40" s="14"/>
      <c r="P40" s="14"/>
      <c r="Q40" s="14">
        <v>7972.18</v>
      </c>
      <c r="R40" s="14"/>
      <c r="S40" s="14"/>
      <c r="T40" s="14">
        <v>18633.84</v>
      </c>
      <c r="U40" s="21">
        <v>3915</v>
      </c>
      <c r="V40" s="14">
        <v>9664</v>
      </c>
      <c r="W40" s="14">
        <v>28480</v>
      </c>
      <c r="X40" s="14">
        <v>7076</v>
      </c>
      <c r="Y40" s="15" t="s">
        <v>54</v>
      </c>
      <c r="Z40" s="15" t="s">
        <v>54</v>
      </c>
      <c r="AA40" s="14">
        <v>32092</v>
      </c>
    </row>
    <row r="41" spans="1:27">
      <c r="A41" s="273"/>
      <c r="B41" s="34" t="s">
        <v>29</v>
      </c>
      <c r="C41" s="14">
        <v>142302</v>
      </c>
      <c r="D41" s="14">
        <v>4009.97</v>
      </c>
      <c r="E41" s="14">
        <v>54700</v>
      </c>
      <c r="F41" s="14">
        <v>65231</v>
      </c>
      <c r="G41" s="14">
        <v>51947</v>
      </c>
      <c r="H41" s="14"/>
      <c r="I41" s="14">
        <v>110800</v>
      </c>
      <c r="J41" s="14">
        <v>14828</v>
      </c>
      <c r="K41" s="14">
        <v>603517</v>
      </c>
      <c r="L41" s="14">
        <v>20439</v>
      </c>
      <c r="M41" s="16">
        <v>114383</v>
      </c>
      <c r="N41" s="14">
        <v>71000</v>
      </c>
      <c r="O41" s="14">
        <v>342985</v>
      </c>
      <c r="P41" s="14">
        <v>18119</v>
      </c>
      <c r="Q41" s="14">
        <v>20148.34</v>
      </c>
      <c r="R41" s="14">
        <v>15000</v>
      </c>
      <c r="S41" s="14">
        <v>406843</v>
      </c>
      <c r="T41" s="14">
        <v>43246.51</v>
      </c>
      <c r="U41" s="61">
        <v>41529</v>
      </c>
      <c r="V41" s="14">
        <v>68192</v>
      </c>
      <c r="W41" s="14">
        <v>355394</v>
      </c>
      <c r="X41" s="14">
        <v>264857</v>
      </c>
      <c r="Y41" s="14">
        <v>4410739</v>
      </c>
      <c r="Z41" s="14">
        <v>3608721</v>
      </c>
      <c r="AA41" s="14">
        <v>35000</v>
      </c>
    </row>
    <row r="42" spans="1:27">
      <c r="A42" s="273"/>
      <c r="B42" s="35" t="s">
        <v>351</v>
      </c>
      <c r="C42" s="20">
        <f t="shared" ref="C42:AA42" si="3">SUM(C39:C41)</f>
        <v>415076</v>
      </c>
      <c r="D42" s="20">
        <f t="shared" si="3"/>
        <v>14830</v>
      </c>
      <c r="E42" s="20">
        <f t="shared" si="3"/>
        <v>167000</v>
      </c>
      <c r="F42" s="20">
        <f t="shared" si="3"/>
        <v>150146</v>
      </c>
      <c r="G42" s="20">
        <f t="shared" si="3"/>
        <v>123789</v>
      </c>
      <c r="H42" s="20">
        <f t="shared" si="3"/>
        <v>0</v>
      </c>
      <c r="I42" s="20">
        <f t="shared" si="3"/>
        <v>337000</v>
      </c>
      <c r="J42" s="20">
        <f t="shared" si="3"/>
        <v>87626</v>
      </c>
      <c r="K42" s="20">
        <f t="shared" si="3"/>
        <v>1567169</v>
      </c>
      <c r="L42" s="20">
        <f t="shared" si="3"/>
        <v>55070</v>
      </c>
      <c r="M42" s="20">
        <f t="shared" si="3"/>
        <v>460773</v>
      </c>
      <c r="N42" s="20">
        <f t="shared" si="3"/>
        <v>144950</v>
      </c>
      <c r="O42" s="20">
        <f t="shared" si="3"/>
        <v>643627</v>
      </c>
      <c r="P42" s="20">
        <f t="shared" si="3"/>
        <v>53138</v>
      </c>
      <c r="Q42" s="20">
        <f t="shared" si="3"/>
        <v>62779.880000000005</v>
      </c>
      <c r="R42" s="20">
        <f t="shared" si="3"/>
        <v>58000</v>
      </c>
      <c r="S42" s="20">
        <f t="shared" si="3"/>
        <v>1144697</v>
      </c>
      <c r="T42" s="20">
        <f t="shared" si="3"/>
        <v>205298.35</v>
      </c>
      <c r="U42" s="62">
        <f t="shared" si="3"/>
        <v>78287</v>
      </c>
      <c r="V42" s="20">
        <f t="shared" si="3"/>
        <v>318325</v>
      </c>
      <c r="W42" s="20">
        <f t="shared" si="3"/>
        <v>692505</v>
      </c>
      <c r="X42" s="20">
        <f t="shared" si="3"/>
        <v>641565</v>
      </c>
      <c r="Y42" s="20">
        <f t="shared" si="3"/>
        <v>7629014</v>
      </c>
      <c r="Z42" s="20">
        <f t="shared" si="3"/>
        <v>5054098</v>
      </c>
      <c r="AA42" s="20">
        <f t="shared" si="3"/>
        <v>151868</v>
      </c>
    </row>
    <row r="43" spans="1:27" s="82" customFormat="1" ht="5.25" customHeight="1">
      <c r="A43" s="273"/>
      <c r="B43" s="79"/>
      <c r="C43" s="80"/>
      <c r="D43" s="80"/>
      <c r="E43" s="80"/>
      <c r="F43" s="80"/>
      <c r="G43" s="80"/>
      <c r="H43" s="80"/>
      <c r="I43" s="80"/>
      <c r="J43" s="80"/>
      <c r="K43" s="80"/>
      <c r="L43" s="80"/>
      <c r="M43" s="80"/>
      <c r="N43" s="80"/>
      <c r="O43" s="80"/>
      <c r="P43" s="80"/>
      <c r="Q43" s="80"/>
      <c r="R43" s="80"/>
      <c r="S43" s="80"/>
      <c r="T43" s="80"/>
      <c r="U43" s="81"/>
      <c r="V43" s="80"/>
      <c r="W43" s="80"/>
      <c r="X43" s="80"/>
      <c r="Y43" s="80"/>
      <c r="Z43" s="80"/>
      <c r="AA43" s="80"/>
    </row>
    <row r="44" spans="1:27">
      <c r="A44" s="273"/>
      <c r="B44" s="34" t="s">
        <v>30</v>
      </c>
      <c r="C44" s="14">
        <v>69648</v>
      </c>
      <c r="D44" s="14">
        <v>32103</v>
      </c>
      <c r="E44" s="14">
        <v>15600</v>
      </c>
      <c r="F44" s="14">
        <v>23242</v>
      </c>
      <c r="G44" s="14">
        <v>31148</v>
      </c>
      <c r="H44" s="14"/>
      <c r="I44" s="14">
        <v>72000</v>
      </c>
      <c r="J44" s="14">
        <v>11307</v>
      </c>
      <c r="K44" s="14">
        <v>98600</v>
      </c>
      <c r="L44" s="14">
        <v>17813</v>
      </c>
      <c r="M44" s="14">
        <v>69925.77</v>
      </c>
      <c r="N44" s="14">
        <v>37150</v>
      </c>
      <c r="O44" s="14">
        <v>43836</v>
      </c>
      <c r="P44" s="14">
        <v>15122</v>
      </c>
      <c r="Q44" s="14">
        <v>38997.85</v>
      </c>
      <c r="R44" s="14">
        <v>12000</v>
      </c>
      <c r="S44" s="14"/>
      <c r="T44" s="14">
        <v>64850.17</v>
      </c>
      <c r="U44" s="61">
        <v>18670</v>
      </c>
      <c r="V44" s="14">
        <v>53793</v>
      </c>
      <c r="W44" s="14">
        <v>40747</v>
      </c>
      <c r="X44" s="14">
        <v>71599</v>
      </c>
      <c r="Y44" s="14">
        <v>317886</v>
      </c>
      <c r="Z44" s="15" t="s">
        <v>54</v>
      </c>
      <c r="AA44" s="14">
        <v>32526</v>
      </c>
    </row>
    <row r="45" spans="1:27">
      <c r="A45" s="273"/>
      <c r="B45" s="34" t="s">
        <v>31</v>
      </c>
      <c r="C45" s="14">
        <v>119823</v>
      </c>
      <c r="D45" s="14"/>
      <c r="E45" s="14">
        <v>1000</v>
      </c>
      <c r="F45" s="14">
        <v>0</v>
      </c>
      <c r="G45" s="14"/>
      <c r="H45" s="14"/>
      <c r="I45" s="14">
        <v>13000</v>
      </c>
      <c r="J45" s="14">
        <v>8676</v>
      </c>
      <c r="K45" s="14">
        <v>426323</v>
      </c>
      <c r="L45" s="14">
        <v>2129</v>
      </c>
      <c r="M45" s="14">
        <v>26352.81</v>
      </c>
      <c r="N45" s="14">
        <v>5000</v>
      </c>
      <c r="O45" s="14">
        <v>120566</v>
      </c>
      <c r="P45" s="14"/>
      <c r="Q45" s="14">
        <v>0</v>
      </c>
      <c r="R45" s="14"/>
      <c r="S45" s="14"/>
      <c r="T45" s="14">
        <v>187704.61</v>
      </c>
      <c r="U45" s="21"/>
      <c r="V45" s="14">
        <v>39964</v>
      </c>
      <c r="W45" s="14">
        <v>136838</v>
      </c>
      <c r="X45" s="14">
        <v>19340</v>
      </c>
      <c r="Y45" s="14">
        <v>6656680</v>
      </c>
      <c r="Z45" s="15" t="s">
        <v>54</v>
      </c>
      <c r="AA45" s="14">
        <v>0</v>
      </c>
    </row>
    <row r="46" spans="1:27">
      <c r="A46" s="273"/>
      <c r="B46" s="35" t="s">
        <v>354</v>
      </c>
      <c r="C46" s="20">
        <f t="shared" ref="C46:AA46" si="4">SUM(C44:C45)</f>
        <v>189471</v>
      </c>
      <c r="D46" s="20">
        <f t="shared" si="4"/>
        <v>32103</v>
      </c>
      <c r="E46" s="20">
        <f t="shared" si="4"/>
        <v>16600</v>
      </c>
      <c r="F46" s="20">
        <f t="shared" si="4"/>
        <v>23242</v>
      </c>
      <c r="G46" s="20">
        <f t="shared" si="4"/>
        <v>31148</v>
      </c>
      <c r="H46" s="20">
        <f t="shared" si="4"/>
        <v>0</v>
      </c>
      <c r="I46" s="20">
        <f t="shared" si="4"/>
        <v>85000</v>
      </c>
      <c r="J46" s="20">
        <f t="shared" si="4"/>
        <v>19983</v>
      </c>
      <c r="K46" s="20">
        <f t="shared" si="4"/>
        <v>524923</v>
      </c>
      <c r="L46" s="20">
        <f t="shared" si="4"/>
        <v>19942</v>
      </c>
      <c r="M46" s="20">
        <f t="shared" si="4"/>
        <v>96278.58</v>
      </c>
      <c r="N46" s="20">
        <f t="shared" si="4"/>
        <v>42150</v>
      </c>
      <c r="O46" s="20">
        <f t="shared" si="4"/>
        <v>164402</v>
      </c>
      <c r="P46" s="20">
        <f t="shared" si="4"/>
        <v>15122</v>
      </c>
      <c r="Q46" s="20">
        <f t="shared" si="4"/>
        <v>38997.85</v>
      </c>
      <c r="R46" s="20">
        <f t="shared" si="4"/>
        <v>12000</v>
      </c>
      <c r="S46" s="20">
        <f t="shared" si="4"/>
        <v>0</v>
      </c>
      <c r="T46" s="20">
        <f t="shared" si="4"/>
        <v>252554.77999999997</v>
      </c>
      <c r="U46" s="62">
        <f t="shared" si="4"/>
        <v>18670</v>
      </c>
      <c r="V46" s="20">
        <f t="shared" si="4"/>
        <v>93757</v>
      </c>
      <c r="W46" s="20">
        <f t="shared" si="4"/>
        <v>177585</v>
      </c>
      <c r="X46" s="20">
        <f t="shared" si="4"/>
        <v>90939</v>
      </c>
      <c r="Y46" s="20">
        <f t="shared" si="4"/>
        <v>6974566</v>
      </c>
      <c r="Z46" s="20">
        <f t="shared" si="4"/>
        <v>0</v>
      </c>
      <c r="AA46" s="20">
        <f t="shared" si="4"/>
        <v>32526</v>
      </c>
    </row>
    <row r="47" spans="1:27">
      <c r="A47" s="273"/>
      <c r="B47" s="35" t="s">
        <v>352</v>
      </c>
      <c r="C47" s="20">
        <f t="shared" ref="C47:AA47" si="5">SUM(C42+C46)</f>
        <v>604547</v>
      </c>
      <c r="D47" s="20">
        <f t="shared" si="5"/>
        <v>46933</v>
      </c>
      <c r="E47" s="20">
        <f t="shared" si="5"/>
        <v>183600</v>
      </c>
      <c r="F47" s="20">
        <f t="shared" si="5"/>
        <v>173388</v>
      </c>
      <c r="G47" s="20">
        <f t="shared" si="5"/>
        <v>154937</v>
      </c>
      <c r="H47" s="20">
        <f t="shared" si="5"/>
        <v>0</v>
      </c>
      <c r="I47" s="20">
        <f t="shared" si="5"/>
        <v>422000</v>
      </c>
      <c r="J47" s="20">
        <f t="shared" si="5"/>
        <v>107609</v>
      </c>
      <c r="K47" s="20">
        <f t="shared" si="5"/>
        <v>2092092</v>
      </c>
      <c r="L47" s="20">
        <f t="shared" si="5"/>
        <v>75012</v>
      </c>
      <c r="M47" s="20">
        <f t="shared" si="5"/>
        <v>557051.57999999996</v>
      </c>
      <c r="N47" s="20">
        <f t="shared" si="5"/>
        <v>187100</v>
      </c>
      <c r="O47" s="20">
        <f t="shared" si="5"/>
        <v>808029</v>
      </c>
      <c r="P47" s="20">
        <f t="shared" si="5"/>
        <v>68260</v>
      </c>
      <c r="Q47" s="20">
        <f t="shared" si="5"/>
        <v>101777.73000000001</v>
      </c>
      <c r="R47" s="20">
        <f t="shared" si="5"/>
        <v>70000</v>
      </c>
      <c r="S47" s="20">
        <f t="shared" si="5"/>
        <v>1144697</v>
      </c>
      <c r="T47" s="20">
        <f t="shared" si="5"/>
        <v>457853.13</v>
      </c>
      <c r="U47" s="62">
        <f t="shared" si="5"/>
        <v>96957</v>
      </c>
      <c r="V47" s="20">
        <f t="shared" si="5"/>
        <v>412082</v>
      </c>
      <c r="W47" s="20">
        <f t="shared" si="5"/>
        <v>870090</v>
      </c>
      <c r="X47" s="20">
        <f t="shared" si="5"/>
        <v>732504</v>
      </c>
      <c r="Y47" s="20">
        <f t="shared" si="5"/>
        <v>14603580</v>
      </c>
      <c r="Z47" s="20">
        <f t="shared" si="5"/>
        <v>5054098</v>
      </c>
      <c r="AA47" s="20">
        <f t="shared" si="5"/>
        <v>184394</v>
      </c>
    </row>
    <row r="48" spans="1:27">
      <c r="A48" s="273"/>
      <c r="B48" s="38" t="s">
        <v>32</v>
      </c>
      <c r="C48" s="14">
        <v>105734</v>
      </c>
      <c r="D48" s="14">
        <v>33835.94</v>
      </c>
      <c r="E48" s="14"/>
      <c r="F48" s="14">
        <v>74066</v>
      </c>
      <c r="G48" s="14">
        <v>57968</v>
      </c>
      <c r="H48" s="14">
        <v>33954</v>
      </c>
      <c r="I48" s="14">
        <v>67500</v>
      </c>
      <c r="J48" s="16">
        <v>27449</v>
      </c>
      <c r="K48" s="14"/>
      <c r="L48" s="14">
        <v>61703</v>
      </c>
      <c r="M48" s="14">
        <v>144485</v>
      </c>
      <c r="N48" s="14">
        <v>173383</v>
      </c>
      <c r="O48" s="14">
        <v>119617</v>
      </c>
      <c r="P48" s="14">
        <v>29025</v>
      </c>
      <c r="Q48" s="14">
        <v>38764.379999999997</v>
      </c>
      <c r="R48" s="14">
        <v>33200</v>
      </c>
      <c r="S48" s="14">
        <v>907655</v>
      </c>
      <c r="T48" s="14"/>
      <c r="U48" s="61">
        <v>31881</v>
      </c>
      <c r="V48" s="14">
        <v>50000</v>
      </c>
      <c r="W48" s="14">
        <v>131911</v>
      </c>
      <c r="X48" s="14">
        <v>77961</v>
      </c>
      <c r="Y48" s="14">
        <v>3487602</v>
      </c>
      <c r="Z48" s="14">
        <v>976762</v>
      </c>
      <c r="AA48" s="21">
        <v>85256</v>
      </c>
    </row>
    <row r="49" spans="1:27">
      <c r="A49" s="273"/>
      <c r="B49" s="36" t="s">
        <v>355</v>
      </c>
      <c r="C49" s="19">
        <f t="shared" ref="C49:AA49" si="6">SUM(C38+C47+C48)</f>
        <v>2758127</v>
      </c>
      <c r="D49" s="19">
        <f t="shared" si="6"/>
        <v>362236.22000000003</v>
      </c>
      <c r="E49" s="19">
        <f t="shared" si="6"/>
        <v>1273175</v>
      </c>
      <c r="F49" s="19">
        <f t="shared" si="6"/>
        <v>1129486</v>
      </c>
      <c r="G49" s="19">
        <f t="shared" si="6"/>
        <v>901122</v>
      </c>
      <c r="H49" s="19">
        <f t="shared" si="6"/>
        <v>311630</v>
      </c>
      <c r="I49" s="19">
        <f t="shared" si="6"/>
        <v>2494700</v>
      </c>
      <c r="J49" s="19">
        <f t="shared" si="6"/>
        <v>630222</v>
      </c>
      <c r="K49" s="19">
        <f t="shared" si="6"/>
        <v>3566671</v>
      </c>
      <c r="L49" s="19">
        <f t="shared" si="6"/>
        <v>452574</v>
      </c>
      <c r="M49" s="19">
        <f t="shared" si="6"/>
        <v>3157601.58</v>
      </c>
      <c r="N49" s="19">
        <f t="shared" si="6"/>
        <v>2103296</v>
      </c>
      <c r="O49" s="19">
        <f t="shared" si="6"/>
        <v>2381764</v>
      </c>
      <c r="P49" s="19">
        <f t="shared" si="6"/>
        <v>544813</v>
      </c>
      <c r="Q49" s="19">
        <f t="shared" si="6"/>
        <v>451595.99</v>
      </c>
      <c r="R49" s="19">
        <f t="shared" si="6"/>
        <v>569953</v>
      </c>
      <c r="S49" s="19">
        <f t="shared" si="6"/>
        <v>3234043</v>
      </c>
      <c r="T49" s="19">
        <f t="shared" si="6"/>
        <v>1258972.1299999999</v>
      </c>
      <c r="U49" s="57">
        <f t="shared" si="6"/>
        <v>609135</v>
      </c>
      <c r="V49" s="19">
        <f t="shared" si="6"/>
        <v>1059782</v>
      </c>
      <c r="W49" s="19">
        <f t="shared" si="6"/>
        <v>2256662</v>
      </c>
      <c r="X49" s="19">
        <f t="shared" si="6"/>
        <v>2093449</v>
      </c>
      <c r="Y49" s="19">
        <f t="shared" si="6"/>
        <v>35749133</v>
      </c>
      <c r="Z49" s="19">
        <f t="shared" si="6"/>
        <v>11936770</v>
      </c>
      <c r="AA49" s="19">
        <f t="shared" si="6"/>
        <v>2363005</v>
      </c>
    </row>
    <row r="50" spans="1:27" s="85" customFormat="1" ht="5.25" customHeight="1">
      <c r="A50" s="104"/>
      <c r="B50" s="37"/>
      <c r="C50" s="86"/>
      <c r="D50" s="86"/>
      <c r="E50" s="86"/>
      <c r="F50" s="86"/>
      <c r="G50" s="86"/>
      <c r="H50" s="86"/>
      <c r="I50" s="86"/>
      <c r="J50" s="86"/>
      <c r="K50" s="86"/>
      <c r="L50" s="86"/>
      <c r="M50" s="86"/>
      <c r="N50" s="86"/>
      <c r="O50" s="86"/>
      <c r="P50" s="86"/>
      <c r="Q50" s="86"/>
      <c r="R50" s="86"/>
      <c r="S50" s="86"/>
      <c r="T50" s="86"/>
      <c r="U50" s="87"/>
      <c r="V50" s="86"/>
      <c r="W50" s="86"/>
      <c r="X50" s="86"/>
      <c r="Y50" s="86"/>
      <c r="Z50" s="86"/>
      <c r="AA50" s="86"/>
    </row>
    <row r="51" spans="1:27" ht="36" customHeight="1">
      <c r="A51" s="270" t="s">
        <v>296</v>
      </c>
      <c r="B51" s="34" t="s">
        <v>33</v>
      </c>
      <c r="C51" s="14">
        <v>103986425</v>
      </c>
      <c r="D51" s="14">
        <v>13775172</v>
      </c>
      <c r="E51" s="14">
        <v>51000000</v>
      </c>
      <c r="F51" s="14">
        <v>31539851</v>
      </c>
      <c r="G51" s="14">
        <v>22768842</v>
      </c>
      <c r="H51" s="14">
        <v>12400431</v>
      </c>
      <c r="I51" s="14">
        <v>42846400</v>
      </c>
      <c r="J51" s="14">
        <v>15599130</v>
      </c>
      <c r="K51" s="22">
        <v>33640430</v>
      </c>
      <c r="L51" s="14">
        <v>6362369</v>
      </c>
      <c r="M51" s="14"/>
      <c r="N51" s="14">
        <v>34996258</v>
      </c>
      <c r="O51" s="14"/>
      <c r="P51" s="14">
        <v>20342610</v>
      </c>
      <c r="Q51" s="14">
        <v>17246181</v>
      </c>
      <c r="R51" s="14">
        <v>15586988</v>
      </c>
      <c r="S51" s="14"/>
      <c r="T51" s="14">
        <v>13474088</v>
      </c>
      <c r="U51" s="61">
        <v>25799174</v>
      </c>
      <c r="V51" s="14">
        <v>0</v>
      </c>
      <c r="W51" s="14">
        <v>68689344</v>
      </c>
      <c r="X51" s="14">
        <v>31942386</v>
      </c>
      <c r="Y51" s="14">
        <v>352500000</v>
      </c>
      <c r="Z51" s="14">
        <v>129295000</v>
      </c>
      <c r="AA51" s="14">
        <v>52229609</v>
      </c>
    </row>
    <row r="52" spans="1:27" ht="36" customHeight="1">
      <c r="A52" s="270"/>
      <c r="B52" s="34" t="s">
        <v>34</v>
      </c>
      <c r="C52" s="14">
        <v>66166065</v>
      </c>
      <c r="D52" s="14">
        <v>12624828</v>
      </c>
      <c r="E52" s="14">
        <v>17000</v>
      </c>
      <c r="F52" s="14">
        <v>17102569</v>
      </c>
      <c r="G52" s="14">
        <v>3436925</v>
      </c>
      <c r="H52" s="14">
        <v>10795230</v>
      </c>
      <c r="I52" s="14">
        <v>24722800</v>
      </c>
      <c r="J52" s="14"/>
      <c r="K52" s="22">
        <v>15719527</v>
      </c>
      <c r="L52" s="14">
        <v>26855524</v>
      </c>
      <c r="M52" s="14"/>
      <c r="N52" s="14"/>
      <c r="O52" s="14"/>
      <c r="P52" s="14">
        <v>3132693</v>
      </c>
      <c r="Q52" s="14">
        <v>6669586</v>
      </c>
      <c r="R52" s="14">
        <v>1159152</v>
      </c>
      <c r="S52" s="14"/>
      <c r="T52" s="14">
        <v>23574070</v>
      </c>
      <c r="U52" s="21"/>
      <c r="V52" s="15" t="s">
        <v>55</v>
      </c>
      <c r="W52" s="14">
        <v>0</v>
      </c>
      <c r="X52" s="14">
        <v>22006271</v>
      </c>
      <c r="Y52" s="14">
        <v>781100000</v>
      </c>
      <c r="Z52" s="14">
        <v>77180000</v>
      </c>
      <c r="AA52" s="14">
        <v>31542089</v>
      </c>
    </row>
    <row r="53" spans="1:27" ht="36" customHeight="1">
      <c r="A53" s="270"/>
      <c r="B53" s="36" t="s">
        <v>266</v>
      </c>
      <c r="C53" s="23">
        <f t="shared" ref="C53:AA53" si="7">SUM(C51:C52)</f>
        <v>170152490</v>
      </c>
      <c r="D53" s="23">
        <f t="shared" si="7"/>
        <v>26400000</v>
      </c>
      <c r="E53" s="23">
        <f t="shared" si="7"/>
        <v>51017000</v>
      </c>
      <c r="F53" s="23">
        <f t="shared" si="7"/>
        <v>48642420</v>
      </c>
      <c r="G53" s="23">
        <f t="shared" si="7"/>
        <v>26205767</v>
      </c>
      <c r="H53" s="23">
        <f t="shared" si="7"/>
        <v>23195661</v>
      </c>
      <c r="I53" s="23">
        <f t="shared" si="7"/>
        <v>67569200</v>
      </c>
      <c r="J53" s="23">
        <f t="shared" si="7"/>
        <v>15599130</v>
      </c>
      <c r="K53" s="23">
        <f t="shared" si="7"/>
        <v>49359957</v>
      </c>
      <c r="L53" s="23">
        <f t="shared" si="7"/>
        <v>33217893</v>
      </c>
      <c r="M53" s="23">
        <f t="shared" si="7"/>
        <v>0</v>
      </c>
      <c r="N53" s="23">
        <f t="shared" si="7"/>
        <v>34996258</v>
      </c>
      <c r="O53" s="23">
        <f t="shared" si="7"/>
        <v>0</v>
      </c>
      <c r="P53" s="23">
        <f t="shared" si="7"/>
        <v>23475303</v>
      </c>
      <c r="Q53" s="23">
        <f t="shared" si="7"/>
        <v>23915767</v>
      </c>
      <c r="R53" s="23">
        <f t="shared" si="7"/>
        <v>16746140</v>
      </c>
      <c r="S53" s="23">
        <f t="shared" si="7"/>
        <v>0</v>
      </c>
      <c r="T53" s="23">
        <f t="shared" si="7"/>
        <v>37048158</v>
      </c>
      <c r="U53" s="63">
        <f t="shared" si="7"/>
        <v>25799174</v>
      </c>
      <c r="V53" s="23">
        <f t="shared" si="7"/>
        <v>0</v>
      </c>
      <c r="W53" s="23">
        <f t="shared" si="7"/>
        <v>68689344</v>
      </c>
      <c r="X53" s="23">
        <f t="shared" si="7"/>
        <v>53948657</v>
      </c>
      <c r="Y53" s="23">
        <f t="shared" si="7"/>
        <v>1133600000</v>
      </c>
      <c r="Z53" s="23">
        <f t="shared" si="7"/>
        <v>206475000</v>
      </c>
      <c r="AA53" s="23">
        <f t="shared" si="7"/>
        <v>83771698</v>
      </c>
    </row>
    <row r="54" spans="1:27" s="85" customFormat="1" ht="5.25" customHeight="1">
      <c r="A54" s="102"/>
      <c r="B54" s="37"/>
      <c r="C54" s="83"/>
      <c r="D54" s="83"/>
      <c r="E54" s="83"/>
      <c r="F54" s="83"/>
      <c r="G54" s="83"/>
      <c r="H54" s="83"/>
      <c r="I54" s="83"/>
      <c r="J54" s="83"/>
      <c r="K54" s="83"/>
      <c r="L54" s="83"/>
      <c r="M54" s="83"/>
      <c r="N54" s="83"/>
      <c r="O54" s="83"/>
      <c r="P54" s="83"/>
      <c r="Q54" s="83"/>
      <c r="R54" s="83"/>
      <c r="S54" s="83"/>
      <c r="T54" s="83"/>
      <c r="U54" s="84"/>
      <c r="V54" s="83"/>
      <c r="W54" s="83"/>
      <c r="X54" s="83"/>
      <c r="Y54" s="83"/>
      <c r="Z54" s="83"/>
      <c r="AA54" s="83"/>
    </row>
    <row r="55" spans="1:27" s="71" customFormat="1">
      <c r="A55" s="270" t="s">
        <v>297</v>
      </c>
      <c r="B55" s="69" t="s">
        <v>35</v>
      </c>
      <c r="C55" s="70" t="s">
        <v>115</v>
      </c>
      <c r="D55" s="70" t="s">
        <v>189</v>
      </c>
      <c r="E55" s="70" t="s">
        <v>91</v>
      </c>
      <c r="F55" s="70" t="s">
        <v>151</v>
      </c>
      <c r="G55" s="70" t="s">
        <v>136</v>
      </c>
      <c r="H55" s="70" t="s">
        <v>196</v>
      </c>
      <c r="I55" s="70" t="s">
        <v>105</v>
      </c>
      <c r="J55" s="70"/>
      <c r="K55" s="70" t="s">
        <v>158</v>
      </c>
      <c r="L55" s="70" t="s">
        <v>110</v>
      </c>
      <c r="M55" s="70" t="s">
        <v>207</v>
      </c>
      <c r="N55" s="70" t="s">
        <v>140</v>
      </c>
      <c r="O55" s="70" t="s">
        <v>217</v>
      </c>
      <c r="P55" s="70" t="s">
        <v>83</v>
      </c>
      <c r="Q55" s="70" t="s">
        <v>181</v>
      </c>
      <c r="R55" s="70" t="s">
        <v>173</v>
      </c>
      <c r="S55" s="70" t="s">
        <v>164</v>
      </c>
      <c r="T55" s="70" t="s">
        <v>145</v>
      </c>
      <c r="U55" s="70" t="s">
        <v>222</v>
      </c>
      <c r="V55" s="70" t="s">
        <v>56</v>
      </c>
      <c r="W55" s="70" t="s">
        <v>201</v>
      </c>
      <c r="X55" s="70" t="s">
        <v>75</v>
      </c>
      <c r="Y55" s="70" t="s">
        <v>123</v>
      </c>
      <c r="Z55" s="70" t="s">
        <v>131</v>
      </c>
      <c r="AA55" s="70" t="s">
        <v>70</v>
      </c>
    </row>
    <row r="56" spans="1:27">
      <c r="A56" s="270"/>
      <c r="B56" s="13" t="s">
        <v>234</v>
      </c>
      <c r="C56" s="5">
        <v>4384</v>
      </c>
      <c r="D56" s="5"/>
      <c r="E56" s="5">
        <v>3325</v>
      </c>
      <c r="F56" s="5">
        <v>3716</v>
      </c>
      <c r="G56" s="5">
        <v>2300</v>
      </c>
      <c r="H56" s="5">
        <v>1016</v>
      </c>
      <c r="I56" s="5">
        <v>3448.5</v>
      </c>
      <c r="J56" s="5">
        <v>992</v>
      </c>
      <c r="K56" s="5">
        <v>4402</v>
      </c>
      <c r="L56" s="5">
        <v>654</v>
      </c>
      <c r="M56" s="5">
        <v>1190</v>
      </c>
      <c r="N56" s="5">
        <v>2439</v>
      </c>
      <c r="O56" s="5">
        <v>4078</v>
      </c>
      <c r="P56" s="5">
        <v>495</v>
      </c>
      <c r="Q56" s="5">
        <v>420</v>
      </c>
      <c r="R56" s="5">
        <v>903</v>
      </c>
      <c r="S56" s="5"/>
      <c r="T56" s="5">
        <v>1900</v>
      </c>
      <c r="U56" s="4">
        <v>1250</v>
      </c>
      <c r="V56" s="5">
        <v>36000</v>
      </c>
      <c r="W56" s="5">
        <v>2903</v>
      </c>
      <c r="X56" s="5">
        <v>3149</v>
      </c>
      <c r="Y56" s="5">
        <v>47264</v>
      </c>
      <c r="Z56" s="7"/>
      <c r="AA56" s="5">
        <v>1030</v>
      </c>
    </row>
    <row r="57" spans="1:27">
      <c r="A57" s="270"/>
      <c r="B57" s="13" t="s">
        <v>36</v>
      </c>
      <c r="C57" s="5">
        <v>740</v>
      </c>
      <c r="D57" s="5">
        <v>14</v>
      </c>
      <c r="E57" s="5">
        <v>304</v>
      </c>
      <c r="F57" s="5">
        <v>360</v>
      </c>
      <c r="G57" s="5">
        <v>257</v>
      </c>
      <c r="H57" s="5">
        <v>140</v>
      </c>
      <c r="I57" s="5">
        <v>432</v>
      </c>
      <c r="J57" s="5">
        <v>76</v>
      </c>
      <c r="K57" s="5">
        <v>357</v>
      </c>
      <c r="L57" s="5">
        <v>64</v>
      </c>
      <c r="M57" s="5">
        <v>137</v>
      </c>
      <c r="N57" s="5">
        <v>367</v>
      </c>
      <c r="O57" s="5">
        <v>323</v>
      </c>
      <c r="P57" s="5">
        <v>98</v>
      </c>
      <c r="Q57" s="5">
        <v>48</v>
      </c>
      <c r="R57" s="5">
        <v>80</v>
      </c>
      <c r="S57" s="5">
        <v>250</v>
      </c>
      <c r="T57" s="5">
        <v>160</v>
      </c>
      <c r="U57" s="4">
        <v>124</v>
      </c>
      <c r="V57" s="5">
        <v>338</v>
      </c>
      <c r="W57" s="5">
        <v>185</v>
      </c>
      <c r="X57" s="5">
        <v>150</v>
      </c>
      <c r="Y57" s="5">
        <v>4065</v>
      </c>
      <c r="Z57" s="5">
        <v>1690</v>
      </c>
      <c r="AA57" s="5">
        <v>126</v>
      </c>
    </row>
    <row r="58" spans="1:27">
      <c r="A58" s="270"/>
      <c r="B58" s="13" t="s">
        <v>37</v>
      </c>
      <c r="C58" s="5">
        <v>86</v>
      </c>
      <c r="D58" s="5">
        <v>35</v>
      </c>
      <c r="E58" s="5">
        <v>68</v>
      </c>
      <c r="F58" s="5">
        <v>74.5</v>
      </c>
      <c r="G58" s="5">
        <v>70</v>
      </c>
      <c r="H58" s="5">
        <v>73</v>
      </c>
      <c r="I58" s="5">
        <v>74.5</v>
      </c>
      <c r="J58" s="5">
        <v>68</v>
      </c>
      <c r="K58" s="5">
        <v>88</v>
      </c>
      <c r="L58" s="5">
        <v>52</v>
      </c>
      <c r="M58" s="9">
        <v>68.5</v>
      </c>
      <c r="N58" s="5">
        <v>66</v>
      </c>
      <c r="O58" s="5">
        <v>75</v>
      </c>
      <c r="P58" s="5">
        <v>54</v>
      </c>
      <c r="Q58" s="5">
        <v>60</v>
      </c>
      <c r="R58" s="5">
        <v>69</v>
      </c>
      <c r="S58" s="5">
        <v>76</v>
      </c>
      <c r="T58" s="5">
        <v>81.5</v>
      </c>
      <c r="U58" s="4">
        <v>59.5</v>
      </c>
      <c r="V58" s="5">
        <v>83</v>
      </c>
      <c r="W58" s="5">
        <v>81</v>
      </c>
      <c r="X58" s="5">
        <v>74.5</v>
      </c>
      <c r="Y58" s="11">
        <v>1025.5</v>
      </c>
      <c r="Z58" s="5">
        <v>91</v>
      </c>
      <c r="AA58" s="5">
        <v>55</v>
      </c>
    </row>
    <row r="59" spans="1:27">
      <c r="A59" s="270"/>
      <c r="B59" s="13" t="s">
        <v>38</v>
      </c>
      <c r="C59" s="5">
        <v>64</v>
      </c>
      <c r="D59" s="5">
        <v>35</v>
      </c>
      <c r="E59" s="5">
        <v>61</v>
      </c>
      <c r="F59" s="5">
        <v>74.5</v>
      </c>
      <c r="G59" s="5">
        <v>35</v>
      </c>
      <c r="H59" s="5">
        <v>50.5</v>
      </c>
      <c r="I59" s="5">
        <v>71</v>
      </c>
      <c r="J59" s="5">
        <v>68</v>
      </c>
      <c r="K59" s="5">
        <v>64</v>
      </c>
      <c r="L59" s="5">
        <v>52</v>
      </c>
      <c r="M59" s="5">
        <v>58</v>
      </c>
      <c r="N59" s="5">
        <v>66</v>
      </c>
      <c r="O59" s="5">
        <v>75</v>
      </c>
      <c r="P59" s="5">
        <v>54</v>
      </c>
      <c r="Q59" s="5">
        <v>40</v>
      </c>
      <c r="R59" s="5">
        <v>20</v>
      </c>
      <c r="S59" s="5">
        <v>68</v>
      </c>
      <c r="T59" s="5">
        <v>62</v>
      </c>
      <c r="U59" s="4">
        <v>40.5</v>
      </c>
      <c r="V59" s="5">
        <v>60</v>
      </c>
      <c r="W59" s="5">
        <v>81</v>
      </c>
      <c r="X59" s="5">
        <v>70</v>
      </c>
      <c r="Y59" s="5">
        <v>622</v>
      </c>
      <c r="Z59" s="5">
        <v>84</v>
      </c>
      <c r="AA59" s="5">
        <v>55</v>
      </c>
    </row>
    <row r="60" spans="1:27" s="74" customFormat="1">
      <c r="A60" s="270"/>
      <c r="B60" s="72" t="s">
        <v>35</v>
      </c>
      <c r="C60" s="73" t="s">
        <v>116</v>
      </c>
      <c r="D60" s="73"/>
      <c r="E60" s="73" t="s">
        <v>92</v>
      </c>
      <c r="F60" s="73" t="s">
        <v>152</v>
      </c>
      <c r="G60" s="73"/>
      <c r="H60" s="73"/>
      <c r="I60" s="73" t="s">
        <v>106</v>
      </c>
      <c r="J60" s="73"/>
      <c r="K60" s="73"/>
      <c r="L60" s="73"/>
      <c r="M60" s="73" t="s">
        <v>208</v>
      </c>
      <c r="N60" s="73"/>
      <c r="O60" s="73" t="s">
        <v>218</v>
      </c>
      <c r="P60" s="73" t="s">
        <v>84</v>
      </c>
      <c r="Q60" s="73" t="s">
        <v>182</v>
      </c>
      <c r="R60" s="73" t="s">
        <v>174</v>
      </c>
      <c r="S60" s="73" t="s">
        <v>165</v>
      </c>
      <c r="T60" s="73"/>
      <c r="U60" s="73" t="s">
        <v>223</v>
      </c>
      <c r="V60" s="73"/>
      <c r="W60" s="73" t="s">
        <v>202</v>
      </c>
      <c r="X60" s="73" t="s">
        <v>76</v>
      </c>
      <c r="Y60" s="73" t="s">
        <v>236</v>
      </c>
      <c r="Z60" s="73"/>
      <c r="AA60" s="73" t="s">
        <v>71</v>
      </c>
    </row>
    <row r="61" spans="1:27">
      <c r="A61" s="270"/>
      <c r="B61" s="13" t="s">
        <v>234</v>
      </c>
      <c r="C61" s="5">
        <v>246</v>
      </c>
      <c r="D61" s="5"/>
      <c r="E61" s="5">
        <v>1139</v>
      </c>
      <c r="F61" s="5">
        <v>98.9</v>
      </c>
      <c r="G61" s="5"/>
      <c r="H61" s="5"/>
      <c r="I61" s="5">
        <v>1714</v>
      </c>
      <c r="J61" s="5"/>
      <c r="K61" s="5"/>
      <c r="L61" s="5"/>
      <c r="M61" s="5">
        <v>1700</v>
      </c>
      <c r="N61" s="5"/>
      <c r="O61" s="5">
        <v>305</v>
      </c>
      <c r="P61" s="5">
        <v>305</v>
      </c>
      <c r="Q61" s="5">
        <v>285</v>
      </c>
      <c r="R61" s="5">
        <v>111</v>
      </c>
      <c r="S61" s="5"/>
      <c r="T61" s="5"/>
      <c r="U61" s="4">
        <v>155</v>
      </c>
      <c r="V61" s="5"/>
      <c r="W61" s="5">
        <v>172.2</v>
      </c>
      <c r="X61" s="5">
        <v>315</v>
      </c>
      <c r="Y61" s="5">
        <v>800</v>
      </c>
      <c r="Z61" s="5"/>
      <c r="AA61" s="5">
        <v>675</v>
      </c>
    </row>
    <row r="62" spans="1:27">
      <c r="A62" s="270"/>
      <c r="B62" s="13" t="s">
        <v>36</v>
      </c>
      <c r="C62" s="5">
        <v>53</v>
      </c>
      <c r="D62" s="5"/>
      <c r="E62" s="5">
        <v>152</v>
      </c>
      <c r="F62" s="5">
        <v>30</v>
      </c>
      <c r="G62" s="5"/>
      <c r="H62" s="5"/>
      <c r="I62" s="5">
        <v>285</v>
      </c>
      <c r="J62" s="5"/>
      <c r="K62" s="5"/>
      <c r="L62" s="5"/>
      <c r="M62" s="5">
        <v>184</v>
      </c>
      <c r="N62" s="5"/>
      <c r="O62" s="5">
        <v>87</v>
      </c>
      <c r="P62" s="5">
        <v>41</v>
      </c>
      <c r="Q62" s="5">
        <v>47</v>
      </c>
      <c r="R62" s="5">
        <v>25</v>
      </c>
      <c r="S62" s="5">
        <v>36</v>
      </c>
      <c r="T62" s="5"/>
      <c r="U62" s="4">
        <v>15</v>
      </c>
      <c r="V62" s="5"/>
      <c r="W62" s="5">
        <v>20</v>
      </c>
      <c r="X62" s="5">
        <v>12</v>
      </c>
      <c r="Y62" s="5">
        <v>23</v>
      </c>
      <c r="Z62" s="5"/>
      <c r="AA62" s="5">
        <v>82</v>
      </c>
    </row>
    <row r="63" spans="1:27">
      <c r="A63" s="270"/>
      <c r="B63" s="13" t="s">
        <v>37</v>
      </c>
      <c r="C63" s="5">
        <v>35</v>
      </c>
      <c r="D63" s="5"/>
      <c r="E63" s="5">
        <v>54</v>
      </c>
      <c r="F63" s="5">
        <v>47.5</v>
      </c>
      <c r="G63" s="5"/>
      <c r="H63" s="5"/>
      <c r="I63" s="5">
        <v>67.5</v>
      </c>
      <c r="J63" s="5"/>
      <c r="K63" s="5"/>
      <c r="L63" s="5"/>
      <c r="M63" s="9">
        <v>68.5</v>
      </c>
      <c r="N63" s="5"/>
      <c r="O63" s="5">
        <v>64</v>
      </c>
      <c r="P63" s="5">
        <v>54</v>
      </c>
      <c r="Q63" s="5">
        <v>64</v>
      </c>
      <c r="R63" s="5">
        <v>47</v>
      </c>
      <c r="S63" s="5">
        <v>39</v>
      </c>
      <c r="T63" s="5"/>
      <c r="U63" s="64" t="s">
        <v>224</v>
      </c>
      <c r="V63" s="5"/>
      <c r="W63" s="5">
        <v>58</v>
      </c>
      <c r="X63" s="5">
        <v>70.5</v>
      </c>
      <c r="Y63" s="11">
        <v>36.5</v>
      </c>
      <c r="Z63" s="5"/>
      <c r="AA63" s="5">
        <v>49.5</v>
      </c>
    </row>
    <row r="64" spans="1:27">
      <c r="A64" s="270"/>
      <c r="B64" s="13" t="s">
        <v>38</v>
      </c>
      <c r="C64" s="5">
        <v>7</v>
      </c>
      <c r="D64" s="5"/>
      <c r="E64" s="5">
        <v>20</v>
      </c>
      <c r="F64" s="5">
        <v>0</v>
      </c>
      <c r="G64" s="5"/>
      <c r="H64" s="5"/>
      <c r="I64" s="5">
        <v>67.5</v>
      </c>
      <c r="J64" s="5"/>
      <c r="K64" s="5"/>
      <c r="L64" s="5"/>
      <c r="M64" s="5">
        <v>58</v>
      </c>
      <c r="N64" s="5"/>
      <c r="O64" s="5">
        <v>64</v>
      </c>
      <c r="P64" s="5">
        <v>54</v>
      </c>
      <c r="Q64" s="5">
        <v>32.5</v>
      </c>
      <c r="R64" s="5">
        <v>15</v>
      </c>
      <c r="S64" s="5"/>
      <c r="T64" s="5"/>
      <c r="U64" s="4" t="s">
        <v>225</v>
      </c>
      <c r="V64" s="5"/>
      <c r="W64" s="5">
        <v>30</v>
      </c>
      <c r="X64" s="5">
        <v>66.5</v>
      </c>
      <c r="Y64" s="5">
        <v>36.5</v>
      </c>
      <c r="Z64" s="5"/>
      <c r="AA64" s="5">
        <v>49.5</v>
      </c>
    </row>
    <row r="65" spans="1:27" s="74" customFormat="1" ht="25.5">
      <c r="A65" s="270"/>
      <c r="B65" s="72" t="s">
        <v>35</v>
      </c>
      <c r="C65" s="73" t="s">
        <v>117</v>
      </c>
      <c r="D65" s="73"/>
      <c r="E65" s="73"/>
      <c r="F65" s="73" t="s">
        <v>237</v>
      </c>
      <c r="G65" s="73"/>
      <c r="H65" s="73"/>
      <c r="I65" s="73"/>
      <c r="J65" s="73"/>
      <c r="K65" s="73"/>
      <c r="L65" s="73"/>
      <c r="M65" s="73" t="s">
        <v>209</v>
      </c>
      <c r="N65" s="73"/>
      <c r="O65" s="73" t="s">
        <v>219</v>
      </c>
      <c r="P65" s="73" t="s">
        <v>85</v>
      </c>
      <c r="Q65" s="73" t="s">
        <v>183</v>
      </c>
      <c r="R65" s="73" t="s">
        <v>175</v>
      </c>
      <c r="S65" s="73" t="s">
        <v>166</v>
      </c>
      <c r="T65" s="73"/>
      <c r="U65" s="73" t="s">
        <v>226</v>
      </c>
      <c r="V65" s="73"/>
      <c r="W65" s="73"/>
      <c r="X65" s="73" t="s">
        <v>77</v>
      </c>
      <c r="Y65" s="73"/>
      <c r="Z65" s="73"/>
      <c r="AA65" s="73"/>
    </row>
    <row r="66" spans="1:27">
      <c r="A66" s="270"/>
      <c r="B66" s="13" t="s">
        <v>234</v>
      </c>
      <c r="C66" s="5">
        <v>196</v>
      </c>
      <c r="D66" s="5"/>
      <c r="E66" s="5"/>
      <c r="F66" s="5">
        <v>11.9</v>
      </c>
      <c r="G66" s="5"/>
      <c r="H66" s="5"/>
      <c r="I66" s="5"/>
      <c r="J66" s="5"/>
      <c r="K66" s="5"/>
      <c r="L66" s="5"/>
      <c r="M66" s="5">
        <v>1720</v>
      </c>
      <c r="N66" s="5"/>
      <c r="O66" s="5">
        <v>161</v>
      </c>
      <c r="P66" s="5">
        <v>198</v>
      </c>
      <c r="Q66" s="5">
        <v>103</v>
      </c>
      <c r="R66" s="5">
        <v>50</v>
      </c>
      <c r="S66" s="5"/>
      <c r="T66" s="5"/>
      <c r="U66" s="4">
        <v>105</v>
      </c>
      <c r="V66" s="5"/>
      <c r="W66" s="5"/>
      <c r="X66" s="5">
        <v>30</v>
      </c>
      <c r="Y66" s="5"/>
      <c r="Z66" s="5"/>
      <c r="AA66" s="5"/>
    </row>
    <row r="67" spans="1:27">
      <c r="A67" s="270"/>
      <c r="B67" s="13" t="s">
        <v>36</v>
      </c>
      <c r="C67" s="5">
        <v>70</v>
      </c>
      <c r="D67" s="5"/>
      <c r="E67" s="5"/>
      <c r="F67" s="5">
        <v>6</v>
      </c>
      <c r="G67" s="5"/>
      <c r="H67" s="5"/>
      <c r="I67" s="5"/>
      <c r="J67" s="5"/>
      <c r="K67" s="5"/>
      <c r="L67" s="5"/>
      <c r="M67" s="5">
        <v>232</v>
      </c>
      <c r="N67" s="5"/>
      <c r="O67" s="5">
        <v>20</v>
      </c>
      <c r="P67" s="5">
        <v>55</v>
      </c>
      <c r="Q67" s="5">
        <v>25</v>
      </c>
      <c r="R67" s="5">
        <v>10</v>
      </c>
      <c r="S67" s="5">
        <v>40</v>
      </c>
      <c r="T67" s="5"/>
      <c r="U67" s="4">
        <v>10</v>
      </c>
      <c r="V67" s="5"/>
      <c r="W67" s="5"/>
      <c r="X67" s="5">
        <v>12</v>
      </c>
      <c r="Y67" s="5"/>
      <c r="Z67" s="5"/>
      <c r="AA67" s="5"/>
    </row>
    <row r="68" spans="1:27">
      <c r="A68" s="270"/>
      <c r="B68" s="13" t="s">
        <v>37</v>
      </c>
      <c r="C68" s="5">
        <v>47</v>
      </c>
      <c r="D68" s="5"/>
      <c r="E68" s="5"/>
      <c r="F68" s="5">
        <v>47.5</v>
      </c>
      <c r="G68" s="5"/>
      <c r="H68" s="5"/>
      <c r="I68" s="5"/>
      <c r="J68" s="5"/>
      <c r="K68" s="5"/>
      <c r="L68" s="5"/>
      <c r="M68" s="5">
        <v>68.5</v>
      </c>
      <c r="N68" s="5"/>
      <c r="O68" s="5">
        <v>25</v>
      </c>
      <c r="P68" s="5">
        <v>52</v>
      </c>
      <c r="Q68" s="5">
        <v>46</v>
      </c>
      <c r="R68" s="5">
        <v>18</v>
      </c>
      <c r="S68" s="5">
        <v>68</v>
      </c>
      <c r="T68" s="5"/>
      <c r="U68" s="64" t="s">
        <v>224</v>
      </c>
      <c r="V68" s="5"/>
      <c r="W68" s="5"/>
      <c r="X68" s="5">
        <v>18</v>
      </c>
      <c r="Y68" s="5"/>
      <c r="Z68" s="5"/>
      <c r="AA68" s="5"/>
    </row>
    <row r="69" spans="1:27">
      <c r="A69" s="270"/>
      <c r="B69" s="13" t="s">
        <v>38</v>
      </c>
      <c r="C69" s="5">
        <v>7</v>
      </c>
      <c r="D69" s="5"/>
      <c r="E69" s="5"/>
      <c r="F69" s="5"/>
      <c r="G69" s="5"/>
      <c r="H69" s="5"/>
      <c r="I69" s="5"/>
      <c r="J69" s="5"/>
      <c r="K69" s="5"/>
      <c r="L69" s="5"/>
      <c r="M69" s="5">
        <v>58</v>
      </c>
      <c r="N69" s="5"/>
      <c r="O69" s="5">
        <v>25</v>
      </c>
      <c r="P69" s="5">
        <v>52</v>
      </c>
      <c r="Q69" s="5">
        <v>40</v>
      </c>
      <c r="R69" s="5">
        <v>18</v>
      </c>
      <c r="S69" s="5"/>
      <c r="T69" s="5"/>
      <c r="U69" s="64" t="s">
        <v>225</v>
      </c>
      <c r="V69" s="5"/>
      <c r="W69" s="5"/>
      <c r="X69" s="5">
        <v>18</v>
      </c>
      <c r="Y69" s="5"/>
      <c r="Z69" s="5"/>
      <c r="AA69" s="5"/>
    </row>
    <row r="70" spans="1:27" s="74" customFormat="1">
      <c r="A70" s="270"/>
      <c r="B70" s="72" t="s">
        <v>35</v>
      </c>
      <c r="C70" s="75"/>
      <c r="D70" s="75"/>
      <c r="E70" s="75"/>
      <c r="F70" s="75"/>
      <c r="G70" s="75"/>
      <c r="H70" s="75"/>
      <c r="I70" s="75"/>
      <c r="J70" s="75"/>
      <c r="K70" s="75"/>
      <c r="L70" s="75"/>
      <c r="M70" s="75"/>
      <c r="N70" s="75"/>
      <c r="O70" s="75"/>
      <c r="P70" s="75" t="s">
        <v>86</v>
      </c>
      <c r="Q70" s="75"/>
      <c r="R70" s="75"/>
      <c r="S70" s="75" t="s">
        <v>167</v>
      </c>
      <c r="T70" s="75"/>
      <c r="U70" s="73"/>
      <c r="V70" s="75"/>
      <c r="W70" s="75"/>
      <c r="X70" s="75"/>
      <c r="Y70" s="75"/>
      <c r="Z70" s="75"/>
      <c r="AA70" s="75"/>
    </row>
    <row r="71" spans="1:27">
      <c r="A71" s="270"/>
      <c r="B71" s="13" t="s">
        <v>234</v>
      </c>
      <c r="C71" s="1"/>
      <c r="D71" s="1"/>
      <c r="E71" s="1"/>
      <c r="F71" s="1"/>
      <c r="G71" s="1"/>
      <c r="H71" s="1"/>
      <c r="I71" s="1"/>
      <c r="J71" s="1"/>
      <c r="K71" s="1"/>
      <c r="L71" s="1"/>
      <c r="M71" s="1"/>
      <c r="N71" s="1"/>
      <c r="O71" s="1"/>
      <c r="P71" s="1">
        <v>308</v>
      </c>
      <c r="Q71" s="1"/>
      <c r="R71" s="1"/>
      <c r="S71" s="1"/>
      <c r="T71" s="1"/>
      <c r="U71" s="4"/>
      <c r="V71" s="1"/>
      <c r="W71" s="1"/>
      <c r="X71" s="1"/>
      <c r="Y71" s="1"/>
      <c r="Z71" s="1"/>
      <c r="AA71" s="1"/>
    </row>
    <row r="72" spans="1:27">
      <c r="A72" s="270"/>
      <c r="B72" s="13" t="s">
        <v>36</v>
      </c>
      <c r="C72" s="1"/>
      <c r="D72" s="1"/>
      <c r="E72" s="1"/>
      <c r="F72" s="1"/>
      <c r="G72" s="1"/>
      <c r="H72" s="1"/>
      <c r="I72" s="1"/>
      <c r="J72" s="1"/>
      <c r="K72" s="1"/>
      <c r="L72" s="1"/>
      <c r="M72" s="1"/>
      <c r="N72" s="1"/>
      <c r="O72" s="1"/>
      <c r="P72" s="1">
        <v>19</v>
      </c>
      <c r="Q72" s="1"/>
      <c r="R72" s="1"/>
      <c r="S72" s="1">
        <v>85</v>
      </c>
      <c r="T72" s="1"/>
      <c r="U72" s="4"/>
      <c r="V72" s="1"/>
      <c r="W72" s="1"/>
      <c r="X72" s="1"/>
      <c r="Y72" s="1"/>
      <c r="Z72" s="1"/>
      <c r="AA72" s="1"/>
    </row>
    <row r="73" spans="1:27">
      <c r="A73" s="270"/>
      <c r="B73" s="13" t="s">
        <v>37</v>
      </c>
      <c r="C73" s="1"/>
      <c r="D73" s="1"/>
      <c r="E73" s="1"/>
      <c r="F73" s="1"/>
      <c r="G73" s="1"/>
      <c r="H73" s="1"/>
      <c r="I73" s="1"/>
      <c r="J73" s="1"/>
      <c r="K73" s="1"/>
      <c r="L73" s="1"/>
      <c r="M73" s="1"/>
      <c r="N73" s="1"/>
      <c r="O73" s="1"/>
      <c r="P73" s="1">
        <v>5.5</v>
      </c>
      <c r="Q73" s="1"/>
      <c r="R73" s="1"/>
      <c r="S73" s="1">
        <v>68</v>
      </c>
      <c r="T73" s="1"/>
      <c r="U73" s="4"/>
      <c r="V73" s="1"/>
      <c r="W73" s="1"/>
      <c r="X73" s="1"/>
      <c r="Y73" s="1"/>
      <c r="Z73" s="1"/>
      <c r="AA73" s="1"/>
    </row>
    <row r="74" spans="1:27">
      <c r="A74" s="270"/>
      <c r="B74" s="13" t="s">
        <v>38</v>
      </c>
      <c r="C74" s="1"/>
      <c r="D74" s="1"/>
      <c r="E74" s="1"/>
      <c r="F74" s="1"/>
      <c r="G74" s="1"/>
      <c r="H74" s="1"/>
      <c r="I74" s="1"/>
      <c r="J74" s="1"/>
      <c r="K74" s="1"/>
      <c r="L74" s="1"/>
      <c r="M74" s="1"/>
      <c r="N74" s="1"/>
      <c r="O74" s="1"/>
      <c r="P74" s="1">
        <v>5.5</v>
      </c>
      <c r="Q74" s="1"/>
      <c r="R74" s="1"/>
      <c r="S74" s="1"/>
      <c r="T74" s="1"/>
      <c r="U74" s="4"/>
      <c r="V74" s="1"/>
      <c r="W74" s="1"/>
      <c r="X74" s="1"/>
      <c r="Y74" s="1"/>
      <c r="Z74" s="1"/>
      <c r="AA74" s="1"/>
    </row>
    <row r="75" spans="1:27" s="31" customFormat="1">
      <c r="A75" s="270"/>
      <c r="B75" s="33" t="s">
        <v>39</v>
      </c>
      <c r="C75" s="76">
        <f t="shared" ref="C75:AA75" si="8">SUM(C56+C61+C66+C71)</f>
        <v>4826</v>
      </c>
      <c r="D75" s="76">
        <f t="shared" si="8"/>
        <v>0</v>
      </c>
      <c r="E75" s="76">
        <f t="shared" si="8"/>
        <v>4464</v>
      </c>
      <c r="F75" s="76">
        <f t="shared" si="8"/>
        <v>3826.8</v>
      </c>
      <c r="G75" s="76">
        <f t="shared" si="8"/>
        <v>2300</v>
      </c>
      <c r="H75" s="76">
        <f t="shared" si="8"/>
        <v>1016</v>
      </c>
      <c r="I75" s="76">
        <f t="shared" si="8"/>
        <v>5162.5</v>
      </c>
      <c r="J75" s="76">
        <f t="shared" si="8"/>
        <v>992</v>
      </c>
      <c r="K75" s="76">
        <f t="shared" si="8"/>
        <v>4402</v>
      </c>
      <c r="L75" s="76">
        <f t="shared" si="8"/>
        <v>654</v>
      </c>
      <c r="M75" s="76">
        <f t="shared" si="8"/>
        <v>4610</v>
      </c>
      <c r="N75" s="76">
        <f t="shared" si="8"/>
        <v>2439</v>
      </c>
      <c r="O75" s="76">
        <f t="shared" si="8"/>
        <v>4544</v>
      </c>
      <c r="P75" s="76">
        <f t="shared" si="8"/>
        <v>1306</v>
      </c>
      <c r="Q75" s="76">
        <f t="shared" si="8"/>
        <v>808</v>
      </c>
      <c r="R75" s="76">
        <f t="shared" si="8"/>
        <v>1064</v>
      </c>
      <c r="S75" s="76">
        <f t="shared" si="8"/>
        <v>0</v>
      </c>
      <c r="T75" s="76">
        <f t="shared" si="8"/>
        <v>1900</v>
      </c>
      <c r="U75" s="77">
        <f t="shared" si="8"/>
        <v>1510</v>
      </c>
      <c r="V75" s="76">
        <f t="shared" si="8"/>
        <v>36000</v>
      </c>
      <c r="W75" s="76">
        <f t="shared" si="8"/>
        <v>3075.2</v>
      </c>
      <c r="X75" s="76">
        <f t="shared" si="8"/>
        <v>3494</v>
      </c>
      <c r="Y75" s="76">
        <f t="shared" si="8"/>
        <v>48064</v>
      </c>
      <c r="Z75" s="76">
        <f t="shared" si="8"/>
        <v>0</v>
      </c>
      <c r="AA75" s="76">
        <f t="shared" si="8"/>
        <v>1705</v>
      </c>
    </row>
    <row r="76" spans="1:27" s="31" customFormat="1">
      <c r="A76" s="270"/>
      <c r="B76" s="33" t="s">
        <v>40</v>
      </c>
      <c r="C76" s="76">
        <f t="shared" ref="C76:AA76" si="9">SUM(C57,C62,C67,C72)</f>
        <v>863</v>
      </c>
      <c r="D76" s="78">
        <f t="shared" si="9"/>
        <v>14</v>
      </c>
      <c r="E76" s="76">
        <f t="shared" si="9"/>
        <v>456</v>
      </c>
      <c r="F76" s="76">
        <f t="shared" si="9"/>
        <v>396</v>
      </c>
      <c r="G76" s="76">
        <f t="shared" si="9"/>
        <v>257</v>
      </c>
      <c r="H76" s="76">
        <f t="shared" si="9"/>
        <v>140</v>
      </c>
      <c r="I76" s="76">
        <f t="shared" si="9"/>
        <v>717</v>
      </c>
      <c r="J76" s="76">
        <f t="shared" si="9"/>
        <v>76</v>
      </c>
      <c r="K76" s="76">
        <f t="shared" si="9"/>
        <v>357</v>
      </c>
      <c r="L76" s="76">
        <f t="shared" si="9"/>
        <v>64</v>
      </c>
      <c r="M76" s="76">
        <f t="shared" si="9"/>
        <v>553</v>
      </c>
      <c r="N76" s="76">
        <f t="shared" si="9"/>
        <v>367</v>
      </c>
      <c r="O76" s="76">
        <f t="shared" si="9"/>
        <v>430</v>
      </c>
      <c r="P76" s="76">
        <f t="shared" si="9"/>
        <v>213</v>
      </c>
      <c r="Q76" s="76">
        <f t="shared" si="9"/>
        <v>120</v>
      </c>
      <c r="R76" s="76">
        <f t="shared" si="9"/>
        <v>115</v>
      </c>
      <c r="S76" s="76">
        <f t="shared" si="9"/>
        <v>411</v>
      </c>
      <c r="T76" s="76">
        <f t="shared" si="9"/>
        <v>160</v>
      </c>
      <c r="U76" s="77">
        <f t="shared" si="9"/>
        <v>149</v>
      </c>
      <c r="V76" s="76">
        <f t="shared" si="9"/>
        <v>338</v>
      </c>
      <c r="W76" s="76">
        <f t="shared" si="9"/>
        <v>205</v>
      </c>
      <c r="X76" s="76">
        <f t="shared" si="9"/>
        <v>174</v>
      </c>
      <c r="Y76" s="76">
        <f t="shared" si="9"/>
        <v>4088</v>
      </c>
      <c r="Z76" s="76">
        <f t="shared" si="9"/>
        <v>1690</v>
      </c>
      <c r="AA76" s="76">
        <f t="shared" si="9"/>
        <v>208</v>
      </c>
    </row>
    <row r="77" spans="1:27" s="31" customFormat="1">
      <c r="A77" s="270"/>
      <c r="B77" s="33" t="s">
        <v>41</v>
      </c>
      <c r="C77" s="76">
        <f t="shared" ref="C77:AA77" si="10">SUM(C58,C63,C68,C73)</f>
        <v>168</v>
      </c>
      <c r="D77" s="78">
        <f t="shared" si="10"/>
        <v>35</v>
      </c>
      <c r="E77" s="76">
        <f t="shared" si="10"/>
        <v>122</v>
      </c>
      <c r="F77" s="76">
        <f t="shared" si="10"/>
        <v>169.5</v>
      </c>
      <c r="G77" s="76">
        <f t="shared" si="10"/>
        <v>70</v>
      </c>
      <c r="H77" s="76">
        <f t="shared" si="10"/>
        <v>73</v>
      </c>
      <c r="I77" s="76">
        <f t="shared" si="10"/>
        <v>142</v>
      </c>
      <c r="J77" s="76">
        <f t="shared" si="10"/>
        <v>68</v>
      </c>
      <c r="K77" s="76">
        <f t="shared" si="10"/>
        <v>88</v>
      </c>
      <c r="L77" s="76">
        <f t="shared" si="10"/>
        <v>52</v>
      </c>
      <c r="M77" s="76">
        <f t="shared" si="10"/>
        <v>205.5</v>
      </c>
      <c r="N77" s="76">
        <f t="shared" si="10"/>
        <v>66</v>
      </c>
      <c r="O77" s="76">
        <f t="shared" si="10"/>
        <v>164</v>
      </c>
      <c r="P77" s="76">
        <f t="shared" si="10"/>
        <v>165.5</v>
      </c>
      <c r="Q77" s="76">
        <f t="shared" si="10"/>
        <v>170</v>
      </c>
      <c r="R77" s="76">
        <f t="shared" si="10"/>
        <v>134</v>
      </c>
      <c r="S77" s="76">
        <f t="shared" si="10"/>
        <v>251</v>
      </c>
      <c r="T77" s="76">
        <f t="shared" si="10"/>
        <v>81.5</v>
      </c>
      <c r="U77" s="77">
        <f t="shared" si="10"/>
        <v>59.5</v>
      </c>
      <c r="V77" s="76">
        <f t="shared" si="10"/>
        <v>83</v>
      </c>
      <c r="W77" s="76">
        <f t="shared" si="10"/>
        <v>139</v>
      </c>
      <c r="X77" s="76">
        <f t="shared" si="10"/>
        <v>163</v>
      </c>
      <c r="Y77" s="76">
        <f t="shared" si="10"/>
        <v>1062</v>
      </c>
      <c r="Z77" s="76">
        <f t="shared" si="10"/>
        <v>91</v>
      </c>
      <c r="AA77" s="76">
        <f t="shared" si="10"/>
        <v>104.5</v>
      </c>
    </row>
    <row r="78" spans="1:27" s="31" customFormat="1">
      <c r="A78" s="270"/>
      <c r="B78" s="33" t="s">
        <v>42</v>
      </c>
      <c r="C78" s="76">
        <f t="shared" ref="C78:AA78" si="11">SUM(C59,C64,C69,C74)</f>
        <v>78</v>
      </c>
      <c r="D78" s="78">
        <f t="shared" si="11"/>
        <v>35</v>
      </c>
      <c r="E78" s="76">
        <f t="shared" si="11"/>
        <v>81</v>
      </c>
      <c r="F78" s="76">
        <f t="shared" si="11"/>
        <v>74.5</v>
      </c>
      <c r="G78" s="76">
        <f t="shared" si="11"/>
        <v>35</v>
      </c>
      <c r="H78" s="76">
        <f t="shared" si="11"/>
        <v>50.5</v>
      </c>
      <c r="I78" s="76">
        <f t="shared" si="11"/>
        <v>138.5</v>
      </c>
      <c r="J78" s="76">
        <f t="shared" si="11"/>
        <v>68</v>
      </c>
      <c r="K78" s="76">
        <f t="shared" si="11"/>
        <v>64</v>
      </c>
      <c r="L78" s="76">
        <f t="shared" si="11"/>
        <v>52</v>
      </c>
      <c r="M78" s="76">
        <f t="shared" si="11"/>
        <v>174</v>
      </c>
      <c r="N78" s="76">
        <f t="shared" si="11"/>
        <v>66</v>
      </c>
      <c r="O78" s="76">
        <f t="shared" si="11"/>
        <v>164</v>
      </c>
      <c r="P78" s="76">
        <f t="shared" si="11"/>
        <v>165.5</v>
      </c>
      <c r="Q78" s="76">
        <f t="shared" si="11"/>
        <v>112.5</v>
      </c>
      <c r="R78" s="76">
        <f t="shared" si="11"/>
        <v>53</v>
      </c>
      <c r="S78" s="76">
        <f t="shared" si="11"/>
        <v>68</v>
      </c>
      <c r="T78" s="76">
        <f t="shared" si="11"/>
        <v>62</v>
      </c>
      <c r="U78" s="77">
        <f t="shared" si="11"/>
        <v>40.5</v>
      </c>
      <c r="V78" s="76">
        <f t="shared" si="11"/>
        <v>60</v>
      </c>
      <c r="W78" s="76">
        <f t="shared" si="11"/>
        <v>111</v>
      </c>
      <c r="X78" s="76">
        <f t="shared" si="11"/>
        <v>154.5</v>
      </c>
      <c r="Y78" s="76">
        <f t="shared" si="11"/>
        <v>658.5</v>
      </c>
      <c r="Z78" s="76">
        <f t="shared" si="11"/>
        <v>84</v>
      </c>
      <c r="AA78" s="76">
        <f t="shared" si="11"/>
        <v>104.5</v>
      </c>
    </row>
    <row r="79" spans="1:27" s="97" customFormat="1" ht="5.25" customHeight="1">
      <c r="A79" s="102"/>
      <c r="B79" s="94"/>
      <c r="C79" s="95"/>
      <c r="D79" s="95"/>
      <c r="E79" s="95"/>
      <c r="F79" s="95"/>
      <c r="G79" s="95"/>
      <c r="H79" s="95"/>
      <c r="I79" s="95"/>
      <c r="J79" s="95"/>
      <c r="K79" s="95"/>
      <c r="L79" s="95"/>
      <c r="M79" s="95"/>
      <c r="N79" s="95"/>
      <c r="O79" s="95"/>
      <c r="P79" s="95"/>
      <c r="Q79" s="95"/>
      <c r="R79" s="95"/>
      <c r="S79" s="95"/>
      <c r="T79" s="95"/>
      <c r="U79" s="96"/>
      <c r="V79" s="95"/>
      <c r="W79" s="95"/>
      <c r="X79" s="95"/>
      <c r="Y79" s="95"/>
      <c r="Z79" s="95"/>
      <c r="AA79" s="95"/>
    </row>
    <row r="80" spans="1:27">
      <c r="A80" s="270" t="s">
        <v>298</v>
      </c>
      <c r="B80" s="32" t="s">
        <v>43</v>
      </c>
      <c r="C80" s="4" t="s">
        <v>118</v>
      </c>
      <c r="D80" s="4" t="s">
        <v>190</v>
      </c>
      <c r="E80" s="4" t="s">
        <v>229</v>
      </c>
      <c r="F80" s="4" t="s">
        <v>153</v>
      </c>
      <c r="G80" s="4" t="s">
        <v>231</v>
      </c>
      <c r="H80" s="4" t="s">
        <v>231</v>
      </c>
      <c r="I80" s="4" t="s">
        <v>118</v>
      </c>
      <c r="J80" s="4" t="s">
        <v>98</v>
      </c>
      <c r="K80" s="4" t="s">
        <v>159</v>
      </c>
      <c r="L80" s="4" t="s">
        <v>247</v>
      </c>
      <c r="M80" s="4" t="s">
        <v>231</v>
      </c>
      <c r="N80" s="4" t="s">
        <v>141</v>
      </c>
      <c r="O80" s="4" t="s">
        <v>231</v>
      </c>
      <c r="P80" s="4" t="s">
        <v>231</v>
      </c>
      <c r="Q80" s="4" t="s">
        <v>229</v>
      </c>
      <c r="R80" s="4" t="s">
        <v>231</v>
      </c>
      <c r="S80" s="4" t="s">
        <v>231</v>
      </c>
      <c r="T80" s="4" t="s">
        <v>146</v>
      </c>
      <c r="U80" s="4" t="s">
        <v>231</v>
      </c>
      <c r="V80" s="4" t="s">
        <v>57</v>
      </c>
      <c r="W80" s="4" t="s">
        <v>233</v>
      </c>
      <c r="X80" s="4" t="s">
        <v>231</v>
      </c>
      <c r="Y80" s="4" t="s">
        <v>124</v>
      </c>
      <c r="Z80" s="4" t="s">
        <v>238</v>
      </c>
      <c r="AA80" s="4" t="s">
        <v>216</v>
      </c>
    </row>
    <row r="81" spans="1:27" ht="25.5">
      <c r="A81" s="270"/>
      <c r="B81" s="13" t="s">
        <v>44</v>
      </c>
      <c r="C81" s="4" t="s">
        <v>119</v>
      </c>
      <c r="D81" s="4"/>
      <c r="E81" s="4" t="s">
        <v>93</v>
      </c>
      <c r="F81" s="4" t="s">
        <v>154</v>
      </c>
      <c r="G81" s="4" t="s">
        <v>59</v>
      </c>
      <c r="H81" s="4" t="s">
        <v>197</v>
      </c>
      <c r="I81" s="4" t="s">
        <v>215</v>
      </c>
      <c r="J81" s="4" t="s">
        <v>99</v>
      </c>
      <c r="K81" s="4" t="s">
        <v>58</v>
      </c>
      <c r="L81" s="4" t="s">
        <v>111</v>
      </c>
      <c r="M81" s="4" t="s">
        <v>119</v>
      </c>
      <c r="N81" s="4" t="s">
        <v>142</v>
      </c>
      <c r="O81" s="4" t="s">
        <v>214</v>
      </c>
      <c r="P81" s="4" t="s">
        <v>87</v>
      </c>
      <c r="Q81" s="4" t="s">
        <v>59</v>
      </c>
      <c r="R81" s="4" t="s">
        <v>59</v>
      </c>
      <c r="S81" s="4" t="s">
        <v>168</v>
      </c>
      <c r="T81" s="4" t="s">
        <v>147</v>
      </c>
      <c r="U81" s="4" t="s">
        <v>227</v>
      </c>
      <c r="V81" s="4" t="s">
        <v>58</v>
      </c>
      <c r="W81" s="4" t="s">
        <v>203</v>
      </c>
      <c r="X81" s="4" t="s">
        <v>78</v>
      </c>
      <c r="Y81" s="4" t="s">
        <v>125</v>
      </c>
      <c r="Z81" s="4" t="s">
        <v>132</v>
      </c>
      <c r="AA81" s="4" t="s">
        <v>72</v>
      </c>
    </row>
    <row r="82" spans="1:27" ht="25.5">
      <c r="A82" s="270"/>
      <c r="B82" s="13" t="s">
        <v>45</v>
      </c>
      <c r="C82" s="4" t="s">
        <v>120</v>
      </c>
      <c r="D82" s="4"/>
      <c r="E82" s="4" t="s">
        <v>246</v>
      </c>
      <c r="F82" s="4" t="s">
        <v>155</v>
      </c>
      <c r="G82" s="4" t="s">
        <v>119</v>
      </c>
      <c r="H82" s="4" t="s">
        <v>198</v>
      </c>
      <c r="I82" s="4" t="s">
        <v>107</v>
      </c>
      <c r="J82" s="4" t="s">
        <v>100</v>
      </c>
      <c r="K82" s="4" t="s">
        <v>160</v>
      </c>
      <c r="L82" s="4" t="s">
        <v>58</v>
      </c>
      <c r="M82" s="4" t="s">
        <v>210</v>
      </c>
      <c r="N82" s="4" t="s">
        <v>59</v>
      </c>
      <c r="O82" s="4" t="s">
        <v>142</v>
      </c>
      <c r="P82" s="4"/>
      <c r="Q82" s="4" t="s">
        <v>184</v>
      </c>
      <c r="R82" s="4" t="s">
        <v>176</v>
      </c>
      <c r="S82" s="4" t="s">
        <v>169</v>
      </c>
      <c r="T82" s="4" t="s">
        <v>148</v>
      </c>
      <c r="U82" s="4" t="s">
        <v>228</v>
      </c>
      <c r="V82" s="4" t="s">
        <v>59</v>
      </c>
      <c r="W82" s="4" t="s">
        <v>204</v>
      </c>
      <c r="X82" s="4" t="s">
        <v>79</v>
      </c>
      <c r="Y82" s="4" t="s">
        <v>126</v>
      </c>
      <c r="Z82" s="4"/>
      <c r="AA82" s="4" t="s">
        <v>142</v>
      </c>
    </row>
    <row r="83" spans="1:27">
      <c r="A83" s="270"/>
      <c r="B83" s="32" t="s">
        <v>46</v>
      </c>
      <c r="C83" s="4" t="s">
        <v>118</v>
      </c>
      <c r="D83" s="4" t="s">
        <v>184</v>
      </c>
      <c r="E83" s="4" t="s">
        <v>230</v>
      </c>
      <c r="F83" s="4" t="s">
        <v>239</v>
      </c>
      <c r="G83" s="4" t="s">
        <v>232</v>
      </c>
      <c r="H83" s="4" t="s">
        <v>231</v>
      </c>
      <c r="I83" s="4" t="s">
        <v>118</v>
      </c>
      <c r="J83" s="4" t="s">
        <v>101</v>
      </c>
      <c r="K83" s="4" t="s">
        <v>159</v>
      </c>
      <c r="L83" s="4" t="s">
        <v>231</v>
      </c>
      <c r="M83" s="4" t="s">
        <v>231</v>
      </c>
      <c r="N83" s="4" t="s">
        <v>141</v>
      </c>
      <c r="O83" s="4" t="s">
        <v>231</v>
      </c>
      <c r="P83" s="4" t="s">
        <v>231</v>
      </c>
      <c r="Q83" s="4" t="s">
        <v>232</v>
      </c>
      <c r="R83" s="4" t="s">
        <v>231</v>
      </c>
      <c r="S83" s="4" t="s">
        <v>231</v>
      </c>
      <c r="T83" s="4" t="s">
        <v>146</v>
      </c>
      <c r="U83" s="4" t="s">
        <v>231</v>
      </c>
      <c r="V83" s="4" t="s">
        <v>60</v>
      </c>
      <c r="W83" s="4" t="s">
        <v>233</v>
      </c>
      <c r="X83" s="4" t="s">
        <v>231</v>
      </c>
      <c r="Y83" s="4" t="s">
        <v>127</v>
      </c>
      <c r="Z83" s="4" t="s">
        <v>240</v>
      </c>
      <c r="AA83" s="4" t="s">
        <v>216</v>
      </c>
    </row>
    <row r="84" spans="1:27">
      <c r="A84" s="270"/>
      <c r="B84" s="13" t="s">
        <v>47</v>
      </c>
      <c r="C84" s="4" t="s">
        <v>118</v>
      </c>
      <c r="D84" s="4" t="s">
        <v>191</v>
      </c>
      <c r="E84" s="4" t="s">
        <v>229</v>
      </c>
      <c r="F84" s="4" t="s">
        <v>118</v>
      </c>
      <c r="G84" s="4"/>
      <c r="H84" s="4" t="s">
        <v>231</v>
      </c>
      <c r="I84" s="4" t="s">
        <v>118</v>
      </c>
      <c r="J84" s="4" t="s">
        <v>101</v>
      </c>
      <c r="K84" s="4" t="s">
        <v>159</v>
      </c>
      <c r="L84" s="4" t="s">
        <v>231</v>
      </c>
      <c r="M84" s="4" t="s">
        <v>231</v>
      </c>
      <c r="N84" s="4" t="s">
        <v>141</v>
      </c>
      <c r="O84" s="4" t="s">
        <v>231</v>
      </c>
      <c r="P84" s="4"/>
      <c r="Q84" s="4" t="s">
        <v>231</v>
      </c>
      <c r="R84" s="4" t="s">
        <v>244</v>
      </c>
      <c r="S84" s="4" t="s">
        <v>231</v>
      </c>
      <c r="T84" s="4" t="s">
        <v>146</v>
      </c>
      <c r="U84" s="4" t="s">
        <v>231</v>
      </c>
      <c r="V84" s="13" t="s">
        <v>55</v>
      </c>
      <c r="W84" s="4" t="s">
        <v>233</v>
      </c>
      <c r="X84" s="4" t="s">
        <v>231</v>
      </c>
      <c r="Y84" s="4" t="s">
        <v>127</v>
      </c>
      <c r="Z84" s="4" t="s">
        <v>241</v>
      </c>
      <c r="AA84" s="4" t="s">
        <v>216</v>
      </c>
    </row>
    <row r="85" spans="1:27">
      <c r="A85" s="270"/>
      <c r="B85" s="32" t="s">
        <v>48</v>
      </c>
      <c r="C85" s="4" t="s">
        <v>118</v>
      </c>
      <c r="D85" s="4" t="s">
        <v>192</v>
      </c>
      <c r="E85" s="4" t="s">
        <v>229</v>
      </c>
      <c r="F85" s="4" t="s">
        <v>118</v>
      </c>
      <c r="G85" s="4"/>
      <c r="H85" s="4" t="s">
        <v>231</v>
      </c>
      <c r="I85" s="4" t="s">
        <v>118</v>
      </c>
      <c r="J85" s="4" t="s">
        <v>101</v>
      </c>
      <c r="K85" s="4" t="s">
        <v>159</v>
      </c>
      <c r="L85" s="4" t="s">
        <v>231</v>
      </c>
      <c r="M85" s="4" t="s">
        <v>231</v>
      </c>
      <c r="N85" s="4" t="s">
        <v>141</v>
      </c>
      <c r="O85" s="4" t="s">
        <v>231</v>
      </c>
      <c r="P85" s="4" t="s">
        <v>231</v>
      </c>
      <c r="Q85" s="4" t="s">
        <v>231</v>
      </c>
      <c r="R85" s="4" t="s">
        <v>177</v>
      </c>
      <c r="S85" s="4" t="s">
        <v>231</v>
      </c>
      <c r="T85" s="4" t="s">
        <v>146</v>
      </c>
      <c r="U85" s="4" t="s">
        <v>231</v>
      </c>
      <c r="V85" s="4" t="s">
        <v>57</v>
      </c>
      <c r="W85" s="4" t="s">
        <v>233</v>
      </c>
      <c r="X85" s="4" t="s">
        <v>231</v>
      </c>
      <c r="Y85" s="4" t="s">
        <v>127</v>
      </c>
      <c r="Z85" s="4" t="s">
        <v>241</v>
      </c>
      <c r="AA85" s="4" t="s">
        <v>216</v>
      </c>
    </row>
    <row r="86" spans="1:27" ht="25.5">
      <c r="A86" s="270"/>
      <c r="B86" s="13" t="s">
        <v>49</v>
      </c>
      <c r="C86" s="4" t="s">
        <v>118</v>
      </c>
      <c r="D86" s="4" t="s">
        <v>191</v>
      </c>
      <c r="E86" s="4" t="s">
        <v>94</v>
      </c>
      <c r="F86" s="4" t="s">
        <v>94</v>
      </c>
      <c r="G86" s="4" t="s">
        <v>88</v>
      </c>
      <c r="H86" s="4" t="s">
        <v>184</v>
      </c>
      <c r="I86" s="4" t="s">
        <v>94</v>
      </c>
      <c r="J86" s="4"/>
      <c r="K86" s="4" t="s">
        <v>161</v>
      </c>
      <c r="L86" s="4" t="s">
        <v>112</v>
      </c>
      <c r="M86" s="4" t="s">
        <v>211</v>
      </c>
      <c r="N86" s="4" t="s">
        <v>55</v>
      </c>
      <c r="O86" s="4" t="s">
        <v>65</v>
      </c>
      <c r="P86" s="4" t="s">
        <v>88</v>
      </c>
      <c r="Q86" s="4" t="s">
        <v>185</v>
      </c>
      <c r="R86" s="4" t="s">
        <v>245</v>
      </c>
      <c r="S86" s="4" t="s">
        <v>170</v>
      </c>
      <c r="T86" s="4"/>
      <c r="U86" s="4" t="s">
        <v>231</v>
      </c>
      <c r="V86" s="4" t="s">
        <v>61</v>
      </c>
      <c r="W86" s="4" t="s">
        <v>112</v>
      </c>
      <c r="X86" s="4" t="s">
        <v>80</v>
      </c>
      <c r="Y86" s="4" t="s">
        <v>128</v>
      </c>
      <c r="Z86" s="4" t="s">
        <v>133</v>
      </c>
      <c r="AA86" s="4" t="s">
        <v>128</v>
      </c>
    </row>
    <row r="87" spans="1:27" s="85" customFormat="1" ht="5.25" customHeight="1">
      <c r="A87" s="102"/>
      <c r="B87" s="88"/>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spans="1:27" s="50" customFormat="1" ht="76.5">
      <c r="A88" s="271" t="s">
        <v>346</v>
      </c>
      <c r="B88" s="271"/>
      <c r="C88" s="48"/>
      <c r="D88" s="46" t="s">
        <v>193</v>
      </c>
      <c r="E88" s="48"/>
      <c r="F88" s="48"/>
      <c r="G88" s="46" t="s">
        <v>137</v>
      </c>
      <c r="H88" s="48" t="s">
        <v>300</v>
      </c>
      <c r="I88" s="48"/>
      <c r="J88" s="46" t="s">
        <v>102</v>
      </c>
      <c r="K88" s="48" t="s">
        <v>306</v>
      </c>
      <c r="L88" s="46" t="s">
        <v>310</v>
      </c>
      <c r="M88" s="46" t="s">
        <v>317</v>
      </c>
      <c r="N88" s="48"/>
      <c r="O88" s="48"/>
      <c r="P88" s="48" t="s">
        <v>318</v>
      </c>
      <c r="Q88" s="48"/>
      <c r="R88" s="46" t="s">
        <v>178</v>
      </c>
      <c r="S88" s="46" t="s">
        <v>321</v>
      </c>
      <c r="T88" s="46" t="s">
        <v>322</v>
      </c>
      <c r="U88" s="48" t="s">
        <v>324</v>
      </c>
      <c r="V88" s="48"/>
      <c r="W88" s="48"/>
      <c r="X88" s="48" t="s">
        <v>327</v>
      </c>
      <c r="Y88" s="48" t="s">
        <v>328</v>
      </c>
      <c r="Z88" s="48" t="s">
        <v>337</v>
      </c>
      <c r="AA88" s="48" t="s">
        <v>342</v>
      </c>
    </row>
    <row r="89" spans="1:27" s="50" customFormat="1" ht="76.5" customHeight="1">
      <c r="A89" s="271"/>
      <c r="B89" s="271"/>
      <c r="C89" s="48"/>
      <c r="D89" s="48"/>
      <c r="E89" s="48"/>
      <c r="F89" s="48"/>
      <c r="G89" s="48"/>
      <c r="H89" s="48" t="s">
        <v>301</v>
      </c>
      <c r="I89" s="48"/>
      <c r="J89" s="48"/>
      <c r="K89" s="48" t="s">
        <v>307</v>
      </c>
      <c r="L89" s="48" t="s">
        <v>311</v>
      </c>
      <c r="M89" s="48" t="s">
        <v>314</v>
      </c>
      <c r="N89" s="48"/>
      <c r="O89" s="48"/>
      <c r="P89" s="48" t="s">
        <v>319</v>
      </c>
      <c r="Q89" s="48"/>
      <c r="R89" s="48"/>
      <c r="S89" s="48"/>
      <c r="T89" s="48" t="s">
        <v>323</v>
      </c>
      <c r="U89" s="48" t="s">
        <v>325</v>
      </c>
      <c r="V89" s="48"/>
      <c r="W89" s="48"/>
      <c r="X89" s="48"/>
      <c r="Y89" s="48" t="s">
        <v>329</v>
      </c>
      <c r="Z89" s="48" t="s">
        <v>341</v>
      </c>
      <c r="AA89" s="48" t="s">
        <v>343</v>
      </c>
    </row>
    <row r="90" spans="1:27" s="50" customFormat="1" ht="76.5">
      <c r="A90" s="271"/>
      <c r="B90" s="271"/>
      <c r="C90" s="48"/>
      <c r="D90" s="48"/>
      <c r="E90" s="48"/>
      <c r="F90" s="48"/>
      <c r="G90" s="48"/>
      <c r="H90" s="48" t="s">
        <v>302</v>
      </c>
      <c r="I90" s="48"/>
      <c r="J90" s="48"/>
      <c r="K90" s="48" t="s">
        <v>308</v>
      </c>
      <c r="L90" s="48" t="s">
        <v>312</v>
      </c>
      <c r="M90" s="48" t="s">
        <v>315</v>
      </c>
      <c r="N90" s="48"/>
      <c r="O90" s="48"/>
      <c r="P90" s="48" t="s">
        <v>320</v>
      </c>
      <c r="Q90" s="48"/>
      <c r="R90" s="48"/>
      <c r="S90" s="48"/>
      <c r="T90" s="48"/>
      <c r="U90" s="48" t="s">
        <v>326</v>
      </c>
      <c r="V90" s="48"/>
      <c r="W90" s="48"/>
      <c r="X90" s="48"/>
      <c r="Y90" s="48" t="s">
        <v>330</v>
      </c>
      <c r="Z90" s="48" t="s">
        <v>338</v>
      </c>
      <c r="AA90" s="48" t="s">
        <v>344</v>
      </c>
    </row>
    <row r="91" spans="1:27" s="50" customFormat="1" ht="63.75" customHeight="1">
      <c r="A91" s="271"/>
      <c r="B91" s="271"/>
      <c r="C91" s="48"/>
      <c r="D91" s="48"/>
      <c r="E91" s="48"/>
      <c r="F91" s="48"/>
      <c r="G91" s="48"/>
      <c r="H91" s="48" t="s">
        <v>303</v>
      </c>
      <c r="I91" s="48"/>
      <c r="J91" s="48"/>
      <c r="K91" s="46" t="s">
        <v>309</v>
      </c>
      <c r="L91" s="48" t="s">
        <v>313</v>
      </c>
      <c r="M91" s="48" t="s">
        <v>316</v>
      </c>
      <c r="N91" s="48"/>
      <c r="O91" s="48"/>
      <c r="P91" s="48"/>
      <c r="Q91" s="48"/>
      <c r="R91" s="48"/>
      <c r="S91" s="48"/>
      <c r="T91" s="48"/>
      <c r="U91" s="48"/>
      <c r="V91" s="48"/>
      <c r="W91" s="48"/>
      <c r="X91" s="48"/>
      <c r="Y91" s="48" t="s">
        <v>331</v>
      </c>
      <c r="Z91" s="48" t="s">
        <v>339</v>
      </c>
      <c r="AA91" s="48" t="s">
        <v>345</v>
      </c>
    </row>
    <row r="92" spans="1:27" s="50" customFormat="1" ht="51" customHeight="1">
      <c r="A92" s="271"/>
      <c r="B92" s="271"/>
      <c r="C92" s="48"/>
      <c r="D92" s="48"/>
      <c r="E92" s="48"/>
      <c r="F92" s="48"/>
      <c r="G92" s="48"/>
      <c r="H92" s="46" t="s">
        <v>305</v>
      </c>
      <c r="I92" s="48"/>
      <c r="J92" s="48"/>
      <c r="K92" s="46"/>
      <c r="L92" s="48"/>
      <c r="M92" s="48"/>
      <c r="N92" s="48"/>
      <c r="O92" s="48"/>
      <c r="P92" s="48"/>
      <c r="Q92" s="48"/>
      <c r="R92" s="48"/>
      <c r="S92" s="48"/>
      <c r="T92" s="48"/>
      <c r="U92" s="48"/>
      <c r="V92" s="48"/>
      <c r="W92" s="48"/>
      <c r="X92" s="48"/>
      <c r="Y92" s="48" t="s">
        <v>332</v>
      </c>
      <c r="Z92" s="48" t="s">
        <v>340</v>
      </c>
      <c r="AA92" s="49"/>
    </row>
    <row r="93" spans="1:27" s="50" customFormat="1" ht="25.5">
      <c r="A93" s="271"/>
      <c r="B93" s="271"/>
      <c r="C93" s="48"/>
      <c r="D93" s="48"/>
      <c r="E93" s="48"/>
      <c r="F93" s="48"/>
      <c r="G93" s="48"/>
      <c r="H93" s="48"/>
      <c r="I93" s="48"/>
      <c r="J93" s="48"/>
      <c r="K93" s="46"/>
      <c r="L93" s="48"/>
      <c r="M93" s="48"/>
      <c r="N93" s="48"/>
      <c r="O93" s="48"/>
      <c r="P93" s="48"/>
      <c r="Q93" s="48"/>
      <c r="R93" s="48"/>
      <c r="S93" s="48"/>
      <c r="T93" s="48"/>
      <c r="U93" s="48"/>
      <c r="V93" s="48"/>
      <c r="W93" s="48"/>
      <c r="X93" s="48"/>
      <c r="Y93" s="48" t="s">
        <v>333</v>
      </c>
      <c r="Z93" s="48"/>
      <c r="AA93" s="49"/>
    </row>
    <row r="94" spans="1:27" s="50" customFormat="1" ht="25.5">
      <c r="A94" s="271"/>
      <c r="B94" s="271"/>
      <c r="C94" s="48"/>
      <c r="D94" s="48"/>
      <c r="E94" s="48"/>
      <c r="F94" s="48"/>
      <c r="G94" s="48"/>
      <c r="H94" s="48"/>
      <c r="I94" s="48"/>
      <c r="J94" s="48"/>
      <c r="K94" s="46"/>
      <c r="L94" s="48"/>
      <c r="M94" s="48"/>
      <c r="N94" s="48"/>
      <c r="O94" s="48"/>
      <c r="P94" s="48"/>
      <c r="Q94" s="48"/>
      <c r="R94" s="48"/>
      <c r="S94" s="48"/>
      <c r="T94" s="48"/>
      <c r="U94" s="48"/>
      <c r="V94" s="48"/>
      <c r="W94" s="48"/>
      <c r="X94" s="48"/>
      <c r="Y94" s="48" t="s">
        <v>334</v>
      </c>
      <c r="Z94" s="48"/>
      <c r="AA94" s="49"/>
    </row>
    <row r="95" spans="1:27" s="50" customFormat="1" ht="25.5">
      <c r="A95" s="271"/>
      <c r="B95" s="271"/>
      <c r="C95" s="48"/>
      <c r="D95" s="48"/>
      <c r="E95" s="48"/>
      <c r="F95" s="48"/>
      <c r="G95" s="48"/>
      <c r="H95" s="48"/>
      <c r="I95" s="48"/>
      <c r="J95" s="48"/>
      <c r="K95" s="46"/>
      <c r="L95" s="48"/>
      <c r="M95" s="48"/>
      <c r="N95" s="48"/>
      <c r="O95" s="48"/>
      <c r="P95" s="48"/>
      <c r="Q95" s="48"/>
      <c r="R95" s="48"/>
      <c r="S95" s="48"/>
      <c r="T95" s="48"/>
      <c r="U95" s="48"/>
      <c r="V95" s="48"/>
      <c r="W95" s="48"/>
      <c r="X95" s="48"/>
      <c r="Y95" s="48" t="s">
        <v>335</v>
      </c>
      <c r="Z95" s="48"/>
      <c r="AA95" s="48"/>
    </row>
    <row r="96" spans="1:27" s="47" customFormat="1" ht="38.25">
      <c r="A96" s="271"/>
      <c r="B96" s="271"/>
      <c r="C96" s="46"/>
      <c r="D96" s="46"/>
      <c r="E96" s="46"/>
      <c r="F96" s="46"/>
      <c r="G96" s="46"/>
      <c r="H96" s="46"/>
      <c r="I96" s="46"/>
      <c r="J96" s="46"/>
      <c r="K96" s="46"/>
      <c r="L96" s="46"/>
      <c r="M96" s="46"/>
      <c r="N96" s="46"/>
      <c r="O96" s="46"/>
      <c r="P96" s="46"/>
      <c r="Q96" s="46"/>
      <c r="R96" s="46"/>
      <c r="S96" s="46"/>
      <c r="T96" s="46"/>
      <c r="U96" s="46"/>
      <c r="V96" s="46"/>
      <c r="W96" s="46"/>
      <c r="X96" s="46"/>
      <c r="Y96" s="46" t="s">
        <v>336</v>
      </c>
      <c r="Z96" s="46"/>
      <c r="AA96" s="46"/>
    </row>
    <row r="97" spans="1:27" ht="5.25" customHeight="1">
      <c r="A97" s="104"/>
      <c r="B97" s="39"/>
      <c r="C97" s="29"/>
      <c r="D97" s="29"/>
      <c r="E97" s="29"/>
      <c r="F97" s="29"/>
      <c r="G97" s="29"/>
      <c r="H97" s="29"/>
      <c r="I97" s="29"/>
      <c r="J97" s="29"/>
      <c r="K97" s="29"/>
      <c r="L97" s="29"/>
      <c r="M97" s="29"/>
      <c r="N97" s="29"/>
      <c r="O97" s="29"/>
      <c r="P97" s="29"/>
      <c r="Q97" s="29"/>
      <c r="R97" s="29"/>
      <c r="S97" s="29"/>
      <c r="T97" s="29"/>
      <c r="U97" s="65"/>
      <c r="V97" s="29"/>
      <c r="W97" s="29"/>
      <c r="X97" s="29"/>
      <c r="Y97" s="29"/>
      <c r="Z97" s="29"/>
      <c r="AA97" s="29"/>
    </row>
    <row r="98" spans="1:27">
      <c r="A98" s="272" t="s">
        <v>249</v>
      </c>
      <c r="B98" s="272"/>
      <c r="C98" s="27">
        <f t="shared" ref="C98:AA98" si="12" xml:space="preserve"> C26/C10</f>
        <v>14.450662421860752</v>
      </c>
      <c r="D98" s="27">
        <f t="shared" si="12"/>
        <v>2.65993265993266</v>
      </c>
      <c r="E98" s="27">
        <f t="shared" si="12"/>
        <v>13.19538670284939</v>
      </c>
      <c r="F98" s="27">
        <f t="shared" si="12"/>
        <v>26.977812995245642</v>
      </c>
      <c r="G98" s="27">
        <f t="shared" si="12"/>
        <v>62.244406196213426</v>
      </c>
      <c r="H98" s="27">
        <f t="shared" si="12"/>
        <v>42.796476306196844</v>
      </c>
      <c r="I98" s="27">
        <f t="shared" si="12"/>
        <v>25.775823184483535</v>
      </c>
      <c r="J98" s="27">
        <f t="shared" si="12"/>
        <v>162.67068645640074</v>
      </c>
      <c r="K98" s="27">
        <f t="shared" si="12"/>
        <v>92.647456421202421</v>
      </c>
      <c r="L98" s="27">
        <f t="shared" si="12"/>
        <v>14.35896180215475</v>
      </c>
      <c r="M98" s="27">
        <f t="shared" si="12"/>
        <v>18.417071243084568</v>
      </c>
      <c r="N98" s="27">
        <f t="shared" si="12"/>
        <v>19.954505222163213</v>
      </c>
      <c r="O98" s="27">
        <f t="shared" si="12"/>
        <v>38.374939603800932</v>
      </c>
      <c r="P98" s="27">
        <f t="shared" si="12"/>
        <v>15.690203000882612</v>
      </c>
      <c r="Q98" s="27">
        <f t="shared" si="12"/>
        <v>32.394160583941606</v>
      </c>
      <c r="R98" s="27">
        <f t="shared" si="12"/>
        <v>42.824858757062145</v>
      </c>
      <c r="S98" s="27">
        <f t="shared" si="12"/>
        <v>65.168685645063604</v>
      </c>
      <c r="T98" s="27">
        <f t="shared" si="12"/>
        <v>38.123888888888892</v>
      </c>
      <c r="U98" s="66">
        <f t="shared" si="12"/>
        <v>37.553578816714939</v>
      </c>
      <c r="V98" s="27">
        <f t="shared" si="12"/>
        <v>80.57351154313487</v>
      </c>
      <c r="W98" s="27">
        <f t="shared" si="12"/>
        <v>38.298199240046259</v>
      </c>
      <c r="X98" s="27">
        <f t="shared" si="12"/>
        <v>35.307232401157187</v>
      </c>
      <c r="Y98" s="27">
        <f t="shared" si="12"/>
        <v>312.68241625025871</v>
      </c>
      <c r="Z98" s="27">
        <f t="shared" si="12"/>
        <v>324.64613801719702</v>
      </c>
      <c r="AA98" s="27">
        <f t="shared" si="12"/>
        <v>12.295457421232443</v>
      </c>
    </row>
    <row r="99" spans="1:27">
      <c r="A99" s="272" t="s">
        <v>250</v>
      </c>
      <c r="B99" s="272"/>
      <c r="C99" s="27">
        <f t="shared" ref="C99:AA99" si="13">C27/C10</f>
        <v>9.1362814836923184E-2</v>
      </c>
      <c r="D99" s="27">
        <f t="shared" si="13"/>
        <v>2.6455026455026454E-2</v>
      </c>
      <c r="E99" s="27">
        <f t="shared" si="13"/>
        <v>6.6655359565807329E-2</v>
      </c>
      <c r="F99" s="27">
        <f t="shared" si="13"/>
        <v>8.0229793977812991E-2</v>
      </c>
      <c r="G99" s="27">
        <f t="shared" si="13"/>
        <v>0.1549053356282272</v>
      </c>
      <c r="H99" s="27">
        <f t="shared" si="13"/>
        <v>6.7436208991494537E-2</v>
      </c>
      <c r="I99" s="27">
        <f t="shared" si="13"/>
        <v>0.13922718388212299</v>
      </c>
      <c r="J99" s="27">
        <f t="shared" si="13"/>
        <v>0.15398886827458255</v>
      </c>
      <c r="K99" s="27">
        <f t="shared" si="13"/>
        <v>0.45962290999644256</v>
      </c>
      <c r="L99" s="27">
        <f t="shared" si="13"/>
        <v>9.5984329089128309E-2</v>
      </c>
      <c r="M99" s="27">
        <f t="shared" si="13"/>
        <v>8.1065823642316806E-2</v>
      </c>
      <c r="N99" s="27">
        <f t="shared" si="13"/>
        <v>8.9927420782439371E-2</v>
      </c>
      <c r="O99" s="27">
        <f t="shared" si="13"/>
        <v>0.15203736511515542</v>
      </c>
      <c r="P99" s="27">
        <f t="shared" si="13"/>
        <v>0.14695498676081201</v>
      </c>
      <c r="Q99" s="27">
        <f t="shared" si="13"/>
        <v>0.15461181154611811</v>
      </c>
      <c r="R99" s="27">
        <f t="shared" si="13"/>
        <v>0.12146892655367232</v>
      </c>
      <c r="S99" s="27">
        <f t="shared" si="13"/>
        <v>0.1532404603270745</v>
      </c>
      <c r="T99" s="27">
        <f t="shared" si="13"/>
        <v>0.13111111111111112</v>
      </c>
      <c r="U99" s="66">
        <f t="shared" si="13"/>
        <v>0.18494000827472074</v>
      </c>
      <c r="V99" s="27">
        <f t="shared" si="13"/>
        <v>0.26326447954637505</v>
      </c>
      <c r="W99" s="27">
        <f t="shared" si="13"/>
        <v>0.16058152981992402</v>
      </c>
      <c r="X99" s="27">
        <f t="shared" si="13"/>
        <v>0.16065573770491803</v>
      </c>
      <c r="Y99" s="27">
        <f t="shared" si="13"/>
        <v>1.3806510747760268</v>
      </c>
      <c r="Z99" s="27">
        <f t="shared" si="13"/>
        <v>0.98294995223046966</v>
      </c>
      <c r="AA99" s="27">
        <f t="shared" si="13"/>
        <v>0</v>
      </c>
    </row>
    <row r="100" spans="1:27">
      <c r="A100" s="272" t="s">
        <v>251</v>
      </c>
      <c r="B100" s="272"/>
      <c r="C100" s="27">
        <f t="shared" ref="C100:AA100" si="14">C47/C10</f>
        <v>50.120794574607444</v>
      </c>
      <c r="D100" s="27">
        <f t="shared" si="14"/>
        <v>22.574795574795576</v>
      </c>
      <c r="E100" s="27">
        <f t="shared" si="14"/>
        <v>31.139755766621438</v>
      </c>
      <c r="F100" s="27">
        <f t="shared" si="14"/>
        <v>34.347860538827256</v>
      </c>
      <c r="G100" s="27">
        <f t="shared" si="14"/>
        <v>53.334595524956974</v>
      </c>
      <c r="H100" s="27">
        <f t="shared" si="14"/>
        <v>0</v>
      </c>
      <c r="I100" s="27">
        <f t="shared" si="14"/>
        <v>63.449105397684562</v>
      </c>
      <c r="J100" s="27">
        <f t="shared" si="14"/>
        <v>99.822820037105757</v>
      </c>
      <c r="K100" s="27">
        <f t="shared" si="14"/>
        <v>744.25186766275351</v>
      </c>
      <c r="L100" s="27">
        <f t="shared" si="14"/>
        <v>36.734573947110675</v>
      </c>
      <c r="M100" s="27">
        <f t="shared" si="14"/>
        <v>62.893934740882912</v>
      </c>
      <c r="N100" s="27">
        <f t="shared" si="14"/>
        <v>33.120906355107095</v>
      </c>
      <c r="O100" s="27">
        <f t="shared" si="14"/>
        <v>130.13834755999355</v>
      </c>
      <c r="P100" s="27">
        <f t="shared" si="14"/>
        <v>30.123565754633717</v>
      </c>
      <c r="Q100" s="27">
        <f t="shared" si="14"/>
        <v>67.536648971466491</v>
      </c>
      <c r="R100" s="27">
        <f t="shared" si="14"/>
        <v>39.548022598870055</v>
      </c>
      <c r="S100" s="27">
        <f t="shared" si="14"/>
        <v>173.33388855239249</v>
      </c>
      <c r="T100" s="27">
        <f t="shared" si="14"/>
        <v>254.36285000000001</v>
      </c>
      <c r="U100" s="66">
        <f t="shared" si="14"/>
        <v>40.114604882085231</v>
      </c>
      <c r="V100" s="27">
        <f t="shared" si="14"/>
        <v>166.90238963142974</v>
      </c>
      <c r="W100" s="27">
        <f t="shared" si="14"/>
        <v>143.74525028911285</v>
      </c>
      <c r="X100" s="27">
        <f t="shared" si="14"/>
        <v>141.27367405978785</v>
      </c>
      <c r="Y100" s="27">
        <f t="shared" si="14"/>
        <v>431.7903077969309</v>
      </c>
      <c r="Z100" s="27">
        <f t="shared" si="14"/>
        <v>371.43367384434481</v>
      </c>
      <c r="AA100" s="27">
        <f t="shared" si="14"/>
        <v>23.33215234720992</v>
      </c>
    </row>
    <row r="101" spans="1:27">
      <c r="A101" s="272" t="s">
        <v>252</v>
      </c>
      <c r="B101" s="272"/>
      <c r="C101" s="27">
        <f t="shared" ref="C101:AA101" si="15">C49/C10</f>
        <v>228.66628529738514</v>
      </c>
      <c r="D101" s="27">
        <f t="shared" si="15"/>
        <v>174.23579605579607</v>
      </c>
      <c r="E101" s="27">
        <f t="shared" si="15"/>
        <v>215.93877204884669</v>
      </c>
      <c r="F101" s="27">
        <f t="shared" si="15"/>
        <v>223.74920760697304</v>
      </c>
      <c r="G101" s="27">
        <f t="shared" si="15"/>
        <v>310.19690189328742</v>
      </c>
      <c r="H101" s="27">
        <f t="shared" si="15"/>
        <v>189.32563791008505</v>
      </c>
      <c r="I101" s="27">
        <f t="shared" si="15"/>
        <v>375.08645316493761</v>
      </c>
      <c r="J101" s="27">
        <f t="shared" si="15"/>
        <v>584.62152133580707</v>
      </c>
      <c r="K101" s="27">
        <f t="shared" si="15"/>
        <v>1268.8263963002489</v>
      </c>
      <c r="L101" s="27">
        <f t="shared" si="15"/>
        <v>221.63271302644466</v>
      </c>
      <c r="M101" s="27">
        <f t="shared" si="15"/>
        <v>356.50915434119906</v>
      </c>
      <c r="N101" s="27">
        <f t="shared" si="15"/>
        <v>372.33067799610552</v>
      </c>
      <c r="O101" s="27">
        <f t="shared" si="15"/>
        <v>383.59864712514093</v>
      </c>
      <c r="P101" s="27">
        <f t="shared" si="15"/>
        <v>240.42939099735216</v>
      </c>
      <c r="Q101" s="27">
        <f t="shared" si="15"/>
        <v>299.66555408095553</v>
      </c>
      <c r="R101" s="27">
        <f t="shared" si="15"/>
        <v>322.00734463276837</v>
      </c>
      <c r="S101" s="27">
        <f t="shared" si="15"/>
        <v>489.70972138098125</v>
      </c>
      <c r="T101" s="27">
        <f t="shared" si="15"/>
        <v>699.42896111111099</v>
      </c>
      <c r="U101" s="66">
        <f t="shared" si="15"/>
        <v>252.02110053785685</v>
      </c>
      <c r="V101" s="27">
        <f t="shared" si="15"/>
        <v>429.23531794248686</v>
      </c>
      <c r="W101" s="27">
        <f t="shared" si="15"/>
        <v>372.81711547992728</v>
      </c>
      <c r="X101" s="27">
        <f t="shared" si="15"/>
        <v>403.75101253616202</v>
      </c>
      <c r="Y101" s="27">
        <f t="shared" si="15"/>
        <v>1057.009934655983</v>
      </c>
      <c r="Z101" s="27">
        <f t="shared" si="15"/>
        <v>877.25214962886753</v>
      </c>
      <c r="AA101" s="27">
        <f t="shared" si="15"/>
        <v>299.00101227382009</v>
      </c>
    </row>
    <row r="102" spans="1:27">
      <c r="A102" s="275" t="s">
        <v>253</v>
      </c>
      <c r="B102" s="275"/>
      <c r="C102" s="44">
        <f t="shared" ref="C102:AA102" si="16">C47/C49</f>
        <v>0.21918751384544657</v>
      </c>
      <c r="D102" s="44">
        <f t="shared" si="16"/>
        <v>0.12956462498421609</v>
      </c>
      <c r="E102" s="44">
        <f t="shared" si="16"/>
        <v>0.14420641310110549</v>
      </c>
      <c r="F102" s="44">
        <f t="shared" si="16"/>
        <v>0.15351053488046776</v>
      </c>
      <c r="G102" s="44">
        <f t="shared" si="16"/>
        <v>0.17193787300720656</v>
      </c>
      <c r="H102" s="44">
        <f t="shared" si="16"/>
        <v>0</v>
      </c>
      <c r="I102" s="44">
        <f t="shared" si="16"/>
        <v>0.16915861626648496</v>
      </c>
      <c r="J102" s="44">
        <f t="shared" si="16"/>
        <v>0.17074776824674479</v>
      </c>
      <c r="K102" s="44">
        <f t="shared" si="16"/>
        <v>0.58656713781562697</v>
      </c>
      <c r="L102" s="44">
        <f t="shared" si="16"/>
        <v>0.16574527038672129</v>
      </c>
      <c r="M102" s="44">
        <f t="shared" si="16"/>
        <v>0.17641604423063403</v>
      </c>
      <c r="N102" s="44">
        <f t="shared" si="16"/>
        <v>8.8955620131450822E-2</v>
      </c>
      <c r="O102" s="44">
        <f t="shared" si="16"/>
        <v>0.33925653423261076</v>
      </c>
      <c r="P102" s="44">
        <f t="shared" si="16"/>
        <v>0.12529069607369869</v>
      </c>
      <c r="Q102" s="44">
        <f t="shared" si="16"/>
        <v>0.22537341396676266</v>
      </c>
      <c r="R102" s="44">
        <f t="shared" si="16"/>
        <v>0.12281714457156993</v>
      </c>
      <c r="S102" s="44">
        <f t="shared" si="16"/>
        <v>0.35395231294079887</v>
      </c>
      <c r="T102" s="44">
        <f t="shared" si="16"/>
        <v>0.36367217279067177</v>
      </c>
      <c r="U102" s="67">
        <f t="shared" si="16"/>
        <v>0.15917161220419118</v>
      </c>
      <c r="V102" s="44">
        <f t="shared" si="16"/>
        <v>0.38883657204972344</v>
      </c>
      <c r="W102" s="44">
        <f t="shared" si="16"/>
        <v>0.38556505139006197</v>
      </c>
      <c r="X102" s="44">
        <f t="shared" si="16"/>
        <v>0.34990295918362474</v>
      </c>
      <c r="Y102" s="44">
        <f t="shared" si="16"/>
        <v>0.40850165513104891</v>
      </c>
      <c r="Z102" s="44">
        <f t="shared" si="16"/>
        <v>0.42340582921510594</v>
      </c>
      <c r="AA102" s="44">
        <f t="shared" si="16"/>
        <v>7.8033690153004334E-2</v>
      </c>
    </row>
    <row r="103" spans="1:27">
      <c r="A103" s="274" t="s">
        <v>254</v>
      </c>
      <c r="B103" s="274"/>
      <c r="C103" s="44">
        <f t="shared" ref="C103:AA103" si="17">C41/C49</f>
        <v>5.1593708339028627E-2</v>
      </c>
      <c r="D103" s="44">
        <f t="shared" si="17"/>
        <v>1.1070041532566787E-2</v>
      </c>
      <c r="E103" s="44">
        <f t="shared" si="17"/>
        <v>4.2963457497987315E-2</v>
      </c>
      <c r="F103" s="44">
        <f t="shared" si="17"/>
        <v>5.7752818538698132E-2</v>
      </c>
      <c r="G103" s="44">
        <f t="shared" si="17"/>
        <v>5.7647022267795035E-2</v>
      </c>
      <c r="H103" s="44">
        <f t="shared" si="17"/>
        <v>0</v>
      </c>
      <c r="I103" s="44">
        <f t="shared" si="17"/>
        <v>4.4414158014991781E-2</v>
      </c>
      <c r="J103" s="44">
        <f t="shared" si="17"/>
        <v>2.352821704097921E-2</v>
      </c>
      <c r="K103" s="44">
        <f t="shared" si="17"/>
        <v>0.1692101682493283</v>
      </c>
      <c r="L103" s="44">
        <f t="shared" si="17"/>
        <v>4.5161675217754445E-2</v>
      </c>
      <c r="M103" s="44">
        <f t="shared" si="17"/>
        <v>3.6224646175911777E-2</v>
      </c>
      <c r="N103" s="44">
        <f t="shared" si="17"/>
        <v>3.3756542112950344E-2</v>
      </c>
      <c r="O103" s="44">
        <f t="shared" si="17"/>
        <v>0.144004611707961</v>
      </c>
      <c r="P103" s="44">
        <f t="shared" si="17"/>
        <v>3.3257282774089458E-2</v>
      </c>
      <c r="Q103" s="44">
        <f t="shared" si="17"/>
        <v>4.4615852324109431E-2</v>
      </c>
      <c r="R103" s="44">
        <f t="shared" si="17"/>
        <v>2.63179595510507E-2</v>
      </c>
      <c r="S103" s="44">
        <f t="shared" si="17"/>
        <v>0.1258001207776149</v>
      </c>
      <c r="T103" s="44">
        <f t="shared" si="17"/>
        <v>3.4350649207778736E-2</v>
      </c>
      <c r="U103" s="67">
        <f t="shared" si="17"/>
        <v>6.8177005097392204E-2</v>
      </c>
      <c r="V103" s="44">
        <f t="shared" si="17"/>
        <v>6.4345308752177338E-2</v>
      </c>
      <c r="W103" s="44">
        <f t="shared" si="17"/>
        <v>0.15748658859855841</v>
      </c>
      <c r="X103" s="44">
        <f t="shared" si="17"/>
        <v>0.12651705391437765</v>
      </c>
      <c r="Y103" s="44">
        <f t="shared" si="17"/>
        <v>0.12338030687345621</v>
      </c>
      <c r="Z103" s="44">
        <f t="shared" si="17"/>
        <v>0.30231972300714516</v>
      </c>
      <c r="AA103" s="44">
        <f t="shared" si="17"/>
        <v>1.4811648726938792E-2</v>
      </c>
    </row>
    <row r="104" spans="1:27">
      <c r="A104" s="274" t="s">
        <v>255</v>
      </c>
      <c r="B104" s="274"/>
      <c r="C104" s="44">
        <f t="shared" ref="C104:AA104" si="18">C46/C49</f>
        <v>6.8695531424042472E-2</v>
      </c>
      <c r="D104" s="44">
        <f t="shared" si="18"/>
        <v>8.8624489290441463E-2</v>
      </c>
      <c r="E104" s="44">
        <f t="shared" si="18"/>
        <v>1.3038270465568363E-2</v>
      </c>
      <c r="F104" s="44">
        <f t="shared" si="18"/>
        <v>2.0577501624632798E-2</v>
      </c>
      <c r="G104" s="44">
        <f t="shared" si="18"/>
        <v>3.4565796862134096E-2</v>
      </c>
      <c r="H104" s="44">
        <f t="shared" si="18"/>
        <v>0</v>
      </c>
      <c r="I104" s="44">
        <f t="shared" si="18"/>
        <v>3.4072233134244602E-2</v>
      </c>
      <c r="J104" s="44">
        <f t="shared" si="18"/>
        <v>3.1707874368079821E-2</v>
      </c>
      <c r="K104" s="44">
        <f t="shared" si="18"/>
        <v>0.14717449408706326</v>
      </c>
      <c r="L104" s="44">
        <f t="shared" si="18"/>
        <v>4.4063512265397481E-2</v>
      </c>
      <c r="M104" s="44">
        <f t="shared" si="18"/>
        <v>3.049104757541957E-2</v>
      </c>
      <c r="N104" s="44">
        <f t="shared" si="18"/>
        <v>2.0039975352969815E-2</v>
      </c>
      <c r="O104" s="44">
        <f t="shared" si="18"/>
        <v>6.9025310652104904E-2</v>
      </c>
      <c r="P104" s="44">
        <f t="shared" si="18"/>
        <v>2.7756312716473358E-2</v>
      </c>
      <c r="Q104" s="44">
        <f t="shared" si="18"/>
        <v>8.6355616222367246E-2</v>
      </c>
      <c r="R104" s="44">
        <f t="shared" si="18"/>
        <v>2.1054367640840562E-2</v>
      </c>
      <c r="S104" s="44">
        <f t="shared" si="18"/>
        <v>0</v>
      </c>
      <c r="T104" s="44">
        <f t="shared" si="18"/>
        <v>0.20060394823831407</v>
      </c>
      <c r="U104" s="67">
        <f t="shared" si="18"/>
        <v>3.0650020110484538E-2</v>
      </c>
      <c r="V104" s="44">
        <f t="shared" si="18"/>
        <v>8.8468194402244987E-2</v>
      </c>
      <c r="W104" s="44">
        <f t="shared" si="18"/>
        <v>7.8693663472863898E-2</v>
      </c>
      <c r="X104" s="44">
        <f t="shared" si="18"/>
        <v>4.3439797195919269E-2</v>
      </c>
      <c r="Y104" s="44">
        <f t="shared" si="18"/>
        <v>0.19509748669988725</v>
      </c>
      <c r="Z104" s="44">
        <f t="shared" si="18"/>
        <v>0</v>
      </c>
      <c r="AA104" s="44">
        <f t="shared" si="18"/>
        <v>1.3764676756926032E-2</v>
      </c>
    </row>
    <row r="105" spans="1:27">
      <c r="A105" s="275" t="s">
        <v>267</v>
      </c>
      <c r="B105" s="275"/>
      <c r="C105" s="44">
        <f t="shared" ref="C105:AA105" si="19">C49/C53</f>
        <v>1.6209736337093862E-2</v>
      </c>
      <c r="D105" s="44">
        <f t="shared" si="19"/>
        <v>1.3721068939393941E-2</v>
      </c>
      <c r="E105" s="44">
        <f t="shared" si="19"/>
        <v>2.49558970539232E-2</v>
      </c>
      <c r="F105" s="44">
        <f t="shared" si="19"/>
        <v>2.3220185179931425E-2</v>
      </c>
      <c r="G105" s="44">
        <f t="shared" si="19"/>
        <v>3.4386400520160315E-2</v>
      </c>
      <c r="H105" s="44">
        <f t="shared" si="19"/>
        <v>1.3434840248786184E-2</v>
      </c>
      <c r="I105" s="44">
        <f t="shared" si="19"/>
        <v>3.6920667996661202E-2</v>
      </c>
      <c r="J105" s="44">
        <f t="shared" si="19"/>
        <v>4.0401099292075901E-2</v>
      </c>
      <c r="K105" s="44">
        <f t="shared" si="19"/>
        <v>7.2258389528175648E-2</v>
      </c>
      <c r="L105" s="44">
        <f t="shared" si="19"/>
        <v>1.3624404172775197E-2</v>
      </c>
      <c r="M105" s="44" t="e">
        <f t="shared" si="19"/>
        <v>#DIV/0!</v>
      </c>
      <c r="N105" s="44">
        <f t="shared" si="19"/>
        <v>6.0100597040975069E-2</v>
      </c>
      <c r="O105" s="44" t="e">
        <f t="shared" si="19"/>
        <v>#DIV/0!</v>
      </c>
      <c r="P105" s="44">
        <f t="shared" si="19"/>
        <v>2.3207921959516348E-2</v>
      </c>
      <c r="Q105" s="44">
        <f t="shared" si="19"/>
        <v>1.8882772607711054E-2</v>
      </c>
      <c r="R105" s="44">
        <f t="shared" si="19"/>
        <v>3.4034888039870682E-2</v>
      </c>
      <c r="S105" s="44" t="e">
        <f t="shared" si="19"/>
        <v>#DIV/0!</v>
      </c>
      <c r="T105" s="44">
        <f t="shared" si="19"/>
        <v>3.3982043857619042E-2</v>
      </c>
      <c r="U105" s="67">
        <f t="shared" si="19"/>
        <v>2.361063962745474E-2</v>
      </c>
      <c r="V105" s="44" t="e">
        <f t="shared" si="19"/>
        <v>#DIV/0!</v>
      </c>
      <c r="W105" s="44">
        <f t="shared" si="19"/>
        <v>3.2853159872949143E-2</v>
      </c>
      <c r="X105" s="44">
        <f t="shared" si="19"/>
        <v>3.8804469219687894E-2</v>
      </c>
      <c r="Y105" s="44">
        <f t="shared" si="19"/>
        <v>3.153593242766408E-2</v>
      </c>
      <c r="Z105" s="44">
        <f t="shared" si="19"/>
        <v>5.7812180651410583E-2</v>
      </c>
      <c r="AA105" s="44">
        <f t="shared" si="19"/>
        <v>2.8207677012825977E-2</v>
      </c>
    </row>
    <row r="106" spans="1:27">
      <c r="A106" s="274" t="s">
        <v>256</v>
      </c>
      <c r="B106" s="274"/>
      <c r="C106" s="45">
        <f t="shared" ref="C106:AA106" si="20">C10/C19</f>
        <v>336.54575892857144</v>
      </c>
      <c r="D106" s="45">
        <f t="shared" si="20"/>
        <v>346.5</v>
      </c>
      <c r="E106" s="45">
        <f t="shared" si="20"/>
        <v>310.80653663679493</v>
      </c>
      <c r="F106" s="45">
        <f t="shared" si="20"/>
        <v>291.62333911034085</v>
      </c>
      <c r="G106" s="45">
        <f t="shared" si="20"/>
        <v>238.11475409836066</v>
      </c>
      <c r="H106" s="45">
        <f t="shared" si="20"/>
        <v>261.26984126984127</v>
      </c>
      <c r="I106" s="45">
        <f t="shared" si="20"/>
        <v>179.12739025047131</v>
      </c>
      <c r="J106" s="45">
        <f t="shared" si="20"/>
        <v>111.1340206185567</v>
      </c>
      <c r="K106" s="45">
        <f t="shared" si="20"/>
        <v>86.518928901200368</v>
      </c>
      <c r="L106" s="45">
        <f t="shared" si="20"/>
        <v>334.75409836065575</v>
      </c>
      <c r="M106" s="45">
        <f t="shared" si="20"/>
        <v>167.42911153119093</v>
      </c>
      <c r="N106" s="45">
        <f t="shared" si="20"/>
        <v>202.11091234347049</v>
      </c>
      <c r="O106" s="45">
        <f t="shared" si="20"/>
        <v>223.34532374100718</v>
      </c>
      <c r="P106" s="45">
        <f t="shared" si="20"/>
        <v>229.35222672064776</v>
      </c>
      <c r="Q106" s="45">
        <f t="shared" si="20"/>
        <v>207.86206896551724</v>
      </c>
      <c r="R106" s="45">
        <f t="shared" si="20"/>
        <v>239.18918918918919</v>
      </c>
      <c r="S106" s="45">
        <f t="shared" si="20"/>
        <v>180.09271884374147</v>
      </c>
      <c r="T106" s="45">
        <f t="shared" si="20"/>
        <v>105.88235294117646</v>
      </c>
      <c r="U106" s="68">
        <f t="shared" si="20"/>
        <v>284.35294117647061</v>
      </c>
      <c r="V106" s="45">
        <f t="shared" si="20"/>
        <v>129.94736842105263</v>
      </c>
      <c r="W106" s="45">
        <f t="shared" si="20"/>
        <v>239.2490118577075</v>
      </c>
      <c r="X106" s="45">
        <f t="shared" si="20"/>
        <v>223.97408207343412</v>
      </c>
      <c r="Y106" s="45">
        <f t="shared" si="20"/>
        <v>104.16076378195258</v>
      </c>
      <c r="Z106" s="45">
        <f t="shared" si="20"/>
        <v>88.328464784160985</v>
      </c>
      <c r="AA106" s="45">
        <f t="shared" si="20"/>
        <v>231.08187134502921</v>
      </c>
    </row>
    <row r="107" spans="1:27">
      <c r="A107" s="272" t="s">
        <v>257</v>
      </c>
      <c r="B107" s="272"/>
      <c r="C107" s="27">
        <f t="shared" ref="C107:AA107" si="21">C32/C10</f>
        <v>11.367872125221774</v>
      </c>
      <c r="D107" s="27">
        <f t="shared" si="21"/>
        <v>2.1904761904761907</v>
      </c>
      <c r="E107" s="27">
        <f t="shared" si="21"/>
        <v>10.578018995929444</v>
      </c>
      <c r="F107" s="27">
        <f t="shared" si="21"/>
        <v>25.095087163232964</v>
      </c>
      <c r="G107" s="27">
        <f t="shared" si="21"/>
        <v>15.672633390705681</v>
      </c>
      <c r="H107" s="27">
        <f t="shared" si="21"/>
        <v>36.830498177399754</v>
      </c>
      <c r="I107" s="27">
        <f t="shared" si="21"/>
        <v>42.24718087505638</v>
      </c>
      <c r="J107" s="27">
        <f t="shared" si="21"/>
        <v>61.757884972170686</v>
      </c>
      <c r="K107" s="27">
        <f t="shared" si="21"/>
        <v>30.387050871575951</v>
      </c>
      <c r="L107" s="27">
        <f t="shared" si="21"/>
        <v>5.5568070519098924</v>
      </c>
      <c r="M107" s="27">
        <f t="shared" si="21"/>
        <v>12.011403409732415</v>
      </c>
      <c r="N107" s="27">
        <f t="shared" si="21"/>
        <v>18.436537440254913</v>
      </c>
      <c r="O107" s="27">
        <f t="shared" si="21"/>
        <v>31.280238363665646</v>
      </c>
      <c r="P107" s="27">
        <f t="shared" si="21"/>
        <v>4.4558693733451014</v>
      </c>
      <c r="Q107" s="27">
        <f t="shared" si="21"/>
        <v>6.4525547445255471</v>
      </c>
      <c r="R107" s="27">
        <f t="shared" si="21"/>
        <v>15.819209039548022</v>
      </c>
      <c r="S107" s="27">
        <f t="shared" si="21"/>
        <v>28.254996971532403</v>
      </c>
      <c r="T107" s="27">
        <f t="shared" si="21"/>
        <v>5.0827777777777774</v>
      </c>
      <c r="U107" s="66">
        <f t="shared" si="21"/>
        <v>9.9710384774513852</v>
      </c>
      <c r="V107" s="27">
        <f t="shared" si="21"/>
        <v>65.08262454434994</v>
      </c>
      <c r="W107" s="27">
        <f t="shared" si="21"/>
        <v>32.393523872459937</v>
      </c>
      <c r="X107" s="27">
        <f t="shared" si="21"/>
        <v>29.773384763741561</v>
      </c>
      <c r="Y107" s="27">
        <f t="shared" si="21"/>
        <v>24.292155761213447</v>
      </c>
      <c r="Z107" s="27">
        <f t="shared" si="21"/>
        <v>40.598809436319542</v>
      </c>
      <c r="AA107" s="27">
        <f t="shared" si="21"/>
        <v>23.966848032392761</v>
      </c>
    </row>
    <row r="108" spans="1:27">
      <c r="A108" s="272" t="s">
        <v>258</v>
      </c>
      <c r="B108" s="272"/>
      <c r="C108" s="27">
        <f t="shared" ref="C108:AA108" si="22">C32/C26</f>
        <v>0.78666789060303732</v>
      </c>
      <c r="D108" s="27">
        <f t="shared" si="22"/>
        <v>0.82350813743218809</v>
      </c>
      <c r="E108" s="27">
        <f t="shared" si="22"/>
        <v>0.8016452442159383</v>
      </c>
      <c r="F108" s="27">
        <f t="shared" si="22"/>
        <v>0.93021206602831463</v>
      </c>
      <c r="G108" s="27">
        <f t="shared" si="22"/>
        <v>0.251791837186152</v>
      </c>
      <c r="H108" s="27">
        <f t="shared" si="22"/>
        <v>0.860596510654004</v>
      </c>
      <c r="I108" s="27">
        <f t="shared" si="22"/>
        <v>1.6390235366173769</v>
      </c>
      <c r="J108" s="27">
        <f t="shared" si="22"/>
        <v>0.37964974709025484</v>
      </c>
      <c r="K108" s="27">
        <f t="shared" si="22"/>
        <v>0.32798580819561346</v>
      </c>
      <c r="L108" s="27">
        <f t="shared" si="22"/>
        <v>0.38699225810852289</v>
      </c>
      <c r="M108" s="27">
        <f t="shared" si="22"/>
        <v>0.65218857282981857</v>
      </c>
      <c r="N108" s="27">
        <f t="shared" si="22"/>
        <v>0.92392856826024861</v>
      </c>
      <c r="O108" s="27">
        <f t="shared" si="22"/>
        <v>0.81512150081839929</v>
      </c>
      <c r="P108" s="27">
        <f t="shared" si="22"/>
        <v>0.28399054958654441</v>
      </c>
      <c r="Q108" s="27">
        <f t="shared" si="22"/>
        <v>0.19918882379450203</v>
      </c>
      <c r="R108" s="27">
        <f t="shared" si="22"/>
        <v>0.36939313984168864</v>
      </c>
      <c r="S108" s="27">
        <f t="shared" si="22"/>
        <v>0.43356708351340928</v>
      </c>
      <c r="T108" s="27">
        <f t="shared" si="22"/>
        <v>0.13332264692595777</v>
      </c>
      <c r="U108" s="66">
        <f t="shared" si="22"/>
        <v>0.2655149999449139</v>
      </c>
      <c r="V108" s="27">
        <f t="shared" si="22"/>
        <v>0.80774218844251422</v>
      </c>
      <c r="W108" s="27">
        <f t="shared" si="22"/>
        <v>0.84582368140661468</v>
      </c>
      <c r="X108" s="27">
        <f t="shared" si="22"/>
        <v>0.84326589027028209</v>
      </c>
      <c r="Y108" s="27">
        <f t="shared" si="22"/>
        <v>7.7689548560258531E-2</v>
      </c>
      <c r="Z108" s="27">
        <f t="shared" si="22"/>
        <v>0.12505557492314587</v>
      </c>
      <c r="AA108" s="27">
        <f t="shared" si="22"/>
        <v>1.9492441160428522</v>
      </c>
    </row>
    <row r="109" spans="1:27">
      <c r="A109" s="274" t="s">
        <v>259</v>
      </c>
      <c r="B109" s="274"/>
      <c r="C109" s="27">
        <f t="shared" ref="C109:AA109" si="23">C49/C32</f>
        <v>20.115135249458493</v>
      </c>
      <c r="D109" s="27">
        <f t="shared" si="23"/>
        <v>79.542428634167777</v>
      </c>
      <c r="E109" s="27">
        <f t="shared" si="23"/>
        <v>20.413914186762444</v>
      </c>
      <c r="F109" s="27">
        <f t="shared" si="23"/>
        <v>8.9160562046100402</v>
      </c>
      <c r="G109" s="27">
        <f t="shared" si="23"/>
        <v>19.792264271123898</v>
      </c>
      <c r="H109" s="27">
        <f t="shared" si="23"/>
        <v>5.1404582419213831</v>
      </c>
      <c r="I109" s="27">
        <f t="shared" si="23"/>
        <v>8.8783782821919957</v>
      </c>
      <c r="J109" s="27">
        <f t="shared" si="23"/>
        <v>9.4663462260608338</v>
      </c>
      <c r="K109" s="27">
        <f t="shared" si="23"/>
        <v>41.755496499566839</v>
      </c>
      <c r="L109" s="27">
        <f t="shared" si="23"/>
        <v>39.884903498722132</v>
      </c>
      <c r="M109" s="27">
        <f t="shared" si="23"/>
        <v>29.680890915072613</v>
      </c>
      <c r="N109" s="27">
        <f t="shared" si="23"/>
        <v>20.195260590697853</v>
      </c>
      <c r="O109" s="27">
        <f t="shared" si="23"/>
        <v>12.263290409280245</v>
      </c>
      <c r="P109" s="27">
        <f t="shared" si="23"/>
        <v>53.957908289590968</v>
      </c>
      <c r="Q109" s="27">
        <f t="shared" si="23"/>
        <v>46.441381118881118</v>
      </c>
      <c r="R109" s="27">
        <f t="shared" si="23"/>
        <v>20.355464285714287</v>
      </c>
      <c r="S109" s="27">
        <f t="shared" si="23"/>
        <v>17.331791678278204</v>
      </c>
      <c r="T109" s="27">
        <f t="shared" si="23"/>
        <v>137.60762159798884</v>
      </c>
      <c r="U109" s="66">
        <f t="shared" si="23"/>
        <v>25.275311203319504</v>
      </c>
      <c r="V109" s="27">
        <f t="shared" si="23"/>
        <v>6.5952367616949514</v>
      </c>
      <c r="W109" s="27">
        <f t="shared" si="23"/>
        <v>11.509001519803343</v>
      </c>
      <c r="X109" s="27">
        <f t="shared" si="23"/>
        <v>13.560803238866397</v>
      </c>
      <c r="Y109" s="27">
        <f t="shared" si="23"/>
        <v>43.512397378238404</v>
      </c>
      <c r="Z109" s="27">
        <f t="shared" si="23"/>
        <v>21.607829436596262</v>
      </c>
      <c r="AA109" s="27">
        <f t="shared" si="23"/>
        <v>12.47560846840188</v>
      </c>
    </row>
    <row r="110" spans="1:27">
      <c r="A110" s="272" t="s">
        <v>260</v>
      </c>
      <c r="B110" s="272"/>
      <c r="C110" s="27">
        <f t="shared" ref="C110:AA110" si="24">C29/C10</f>
        <v>1.0422988277039911</v>
      </c>
      <c r="D110" s="27">
        <f t="shared" si="24"/>
        <v>3.1216931216931219</v>
      </c>
      <c r="E110" s="27">
        <f t="shared" si="24"/>
        <v>1.8027476255088195</v>
      </c>
      <c r="F110" s="27">
        <f t="shared" si="24"/>
        <v>2.7145404120443741</v>
      </c>
      <c r="G110" s="27">
        <f t="shared" si="24"/>
        <v>7.8433734939759034</v>
      </c>
      <c r="H110" s="27">
        <f t="shared" si="24"/>
        <v>16.018833535844472</v>
      </c>
      <c r="I110" s="27">
        <f t="shared" si="24"/>
        <v>4.1333634039993985</v>
      </c>
      <c r="J110" s="27">
        <f t="shared" si="24"/>
        <v>3.3515769944341374</v>
      </c>
      <c r="K110" s="27">
        <f t="shared" si="24"/>
        <v>3.2134471718249733</v>
      </c>
      <c r="L110" s="27">
        <f t="shared" si="24"/>
        <v>2.8594515181194908</v>
      </c>
      <c r="M110" s="27">
        <f t="shared" si="24"/>
        <v>4.8858529976289944</v>
      </c>
      <c r="N110" s="27">
        <f t="shared" si="24"/>
        <v>3.670384138785626</v>
      </c>
      <c r="O110" s="27">
        <f t="shared" si="24"/>
        <v>4.5068449025607986</v>
      </c>
      <c r="P110" s="27">
        <f t="shared" si="24"/>
        <v>1.6023830538393644</v>
      </c>
      <c r="Q110" s="27">
        <f t="shared" si="24"/>
        <v>3.719309887193099</v>
      </c>
      <c r="R110" s="27">
        <f t="shared" si="24"/>
        <v>2.8248587570621471</v>
      </c>
      <c r="S110" s="27">
        <f t="shared" si="24"/>
        <v>4.1941247728649307</v>
      </c>
      <c r="T110" s="27">
        <f t="shared" si="24"/>
        <v>2.0622222222222222</v>
      </c>
      <c r="U110" s="66">
        <f t="shared" si="24"/>
        <v>0</v>
      </c>
      <c r="V110" s="27">
        <f t="shared" si="24"/>
        <v>1.856622114216282</v>
      </c>
      <c r="W110" s="27">
        <f t="shared" si="24"/>
        <v>3.1635552618536265</v>
      </c>
      <c r="X110" s="27">
        <f t="shared" si="24"/>
        <v>3.8624879459980712</v>
      </c>
      <c r="Y110" s="27">
        <f t="shared" si="24"/>
        <v>7.528843026521983</v>
      </c>
      <c r="Z110" s="27">
        <f t="shared" si="24"/>
        <v>3.1310354964356581</v>
      </c>
      <c r="AA110" s="27">
        <f t="shared" si="24"/>
        <v>4.6188789067442739</v>
      </c>
    </row>
    <row r="111" spans="1:27">
      <c r="A111" s="272" t="s">
        <v>261</v>
      </c>
      <c r="B111" s="272"/>
      <c r="C111" s="27">
        <f t="shared" ref="C111:AA111" si="25">C30/C10</f>
        <v>0.44562171483526508</v>
      </c>
      <c r="D111" s="27">
        <f t="shared" si="25"/>
        <v>0.29148629148629146</v>
      </c>
      <c r="E111" s="27">
        <f t="shared" si="25"/>
        <v>0.81037991858887382</v>
      </c>
      <c r="F111" s="27">
        <f t="shared" si="25"/>
        <v>0.80427892234548337</v>
      </c>
      <c r="G111" s="27">
        <f t="shared" si="25"/>
        <v>0.90740103270223749</v>
      </c>
      <c r="H111" s="27">
        <f t="shared" si="25"/>
        <v>0.88213851761846906</v>
      </c>
      <c r="I111" s="27">
        <f t="shared" si="25"/>
        <v>0.90903623515260867</v>
      </c>
      <c r="J111" s="27">
        <f t="shared" si="25"/>
        <v>0.25231910946196662</v>
      </c>
      <c r="K111" s="27">
        <f t="shared" si="25"/>
        <v>1.0028459622909995</v>
      </c>
      <c r="L111" s="27">
        <f t="shared" si="25"/>
        <v>0.13663075416258569</v>
      </c>
      <c r="M111" s="27">
        <f t="shared" si="25"/>
        <v>0.89228858529976285</v>
      </c>
      <c r="N111" s="27">
        <f t="shared" si="25"/>
        <v>1.0146928659939813</v>
      </c>
      <c r="O111" s="27">
        <f t="shared" si="25"/>
        <v>0.53776775648252539</v>
      </c>
      <c r="P111" s="27">
        <f t="shared" si="25"/>
        <v>0.36496028243601059</v>
      </c>
      <c r="Q111" s="27">
        <f t="shared" si="25"/>
        <v>0.27538155275381554</v>
      </c>
      <c r="R111" s="27">
        <f t="shared" si="25"/>
        <v>0.903954802259887</v>
      </c>
      <c r="S111" s="27">
        <f t="shared" si="25"/>
        <v>0.82556026650514835</v>
      </c>
      <c r="T111" s="27">
        <f t="shared" si="25"/>
        <v>1.1666666666666667</v>
      </c>
      <c r="U111" s="66">
        <f t="shared" si="25"/>
        <v>0.68266446007447246</v>
      </c>
      <c r="V111" s="27">
        <f t="shared" si="25"/>
        <v>0.60753341433778862</v>
      </c>
      <c r="W111" s="27">
        <f t="shared" si="25"/>
        <v>0.72839914092185698</v>
      </c>
      <c r="X111" s="27">
        <f t="shared" si="25"/>
        <v>1.1533269045323047</v>
      </c>
      <c r="Y111" s="27">
        <f t="shared" si="25"/>
        <v>0.9279146092664321</v>
      </c>
      <c r="Z111" s="27">
        <f t="shared" si="25"/>
        <v>0.53421033291688103</v>
      </c>
      <c r="AA111" s="27">
        <f t="shared" si="25"/>
        <v>0.56307731241300774</v>
      </c>
    </row>
    <row r="112" spans="1:27">
      <c r="A112" s="274" t="s">
        <v>262</v>
      </c>
      <c r="B112" s="274"/>
      <c r="C112" s="27">
        <f t="shared" ref="C112:AA112" si="26">C75/C10</f>
        <v>0.40010612014790498</v>
      </c>
      <c r="D112" s="27">
        <f t="shared" si="26"/>
        <v>0</v>
      </c>
      <c r="E112" s="27">
        <f t="shared" si="26"/>
        <v>0.75712347354138398</v>
      </c>
      <c r="F112" s="27">
        <f t="shared" si="26"/>
        <v>0.75808240887480194</v>
      </c>
      <c r="G112" s="27">
        <f t="shared" si="26"/>
        <v>0.79173838209982783</v>
      </c>
      <c r="H112" s="27">
        <f t="shared" si="26"/>
        <v>0.61725394896719321</v>
      </c>
      <c r="I112" s="27">
        <f t="shared" si="26"/>
        <v>0.77619906780935199</v>
      </c>
      <c r="J112" s="27">
        <f t="shared" si="26"/>
        <v>0.92022263450834885</v>
      </c>
      <c r="K112" s="27">
        <f t="shared" si="26"/>
        <v>1.5659907506225543</v>
      </c>
      <c r="L112" s="27">
        <f t="shared" si="26"/>
        <v>0.32027424094025464</v>
      </c>
      <c r="M112" s="27">
        <f t="shared" si="26"/>
        <v>0.52049226600429044</v>
      </c>
      <c r="N112" s="27">
        <f t="shared" si="26"/>
        <v>0.43175783324482209</v>
      </c>
      <c r="O112" s="27">
        <f t="shared" si="26"/>
        <v>0.7318408761475278</v>
      </c>
      <c r="P112" s="27">
        <f t="shared" si="26"/>
        <v>0.57634598411297444</v>
      </c>
      <c r="Q112" s="27">
        <f t="shared" si="26"/>
        <v>0.5361645653616457</v>
      </c>
      <c r="R112" s="27">
        <f t="shared" si="26"/>
        <v>0.60112994350282489</v>
      </c>
      <c r="S112" s="27">
        <f t="shared" si="26"/>
        <v>0</v>
      </c>
      <c r="T112" s="27">
        <f t="shared" si="26"/>
        <v>1.0555555555555556</v>
      </c>
      <c r="U112" s="66">
        <f t="shared" si="26"/>
        <v>0.62474141497724456</v>
      </c>
      <c r="V112" s="27">
        <f t="shared" si="26"/>
        <v>14.580801944106925</v>
      </c>
      <c r="W112" s="27">
        <f t="shared" si="26"/>
        <v>0.5080455972245167</v>
      </c>
      <c r="X112" s="27">
        <f t="shared" si="26"/>
        <v>0.67386692381870783</v>
      </c>
      <c r="Y112" s="27">
        <f t="shared" si="26"/>
        <v>1.421128884420922</v>
      </c>
      <c r="Z112" s="27">
        <f t="shared" si="26"/>
        <v>0</v>
      </c>
      <c r="AA112" s="27">
        <f t="shared" si="26"/>
        <v>0.21574085790206252</v>
      </c>
    </row>
    <row r="113" spans="1:27">
      <c r="A113" s="274" t="s">
        <v>263</v>
      </c>
      <c r="B113" s="274"/>
      <c r="C113" s="27">
        <f t="shared" ref="C113:AA113" si="27">C76/C10</f>
        <v>7.154819347029466E-2</v>
      </c>
      <c r="D113" s="27">
        <f t="shared" si="27"/>
        <v>6.7340067340067337E-3</v>
      </c>
      <c r="E113" s="27">
        <f t="shared" si="27"/>
        <v>7.7340569877883306E-2</v>
      </c>
      <c r="F113" s="27">
        <f t="shared" si="27"/>
        <v>7.8446909667194933E-2</v>
      </c>
      <c r="G113" s="27">
        <f t="shared" si="27"/>
        <v>8.8468158347676421E-2</v>
      </c>
      <c r="H113" s="27">
        <f t="shared" si="27"/>
        <v>8.5054678007290399E-2</v>
      </c>
      <c r="I113" s="27">
        <f t="shared" si="27"/>
        <v>0.10780333784393324</v>
      </c>
      <c r="J113" s="27">
        <f t="shared" si="27"/>
        <v>7.050092764378478E-2</v>
      </c>
      <c r="K113" s="27">
        <f t="shared" si="27"/>
        <v>0.12700106723585913</v>
      </c>
      <c r="L113" s="27">
        <f t="shared" si="27"/>
        <v>3.1341821743388835E-2</v>
      </c>
      <c r="M113" s="27">
        <f t="shared" si="27"/>
        <v>6.2436490911143727E-2</v>
      </c>
      <c r="N113" s="27">
        <f t="shared" si="27"/>
        <v>6.4967250840856791E-2</v>
      </c>
      <c r="O113" s="27">
        <f t="shared" si="27"/>
        <v>6.9254308262200026E-2</v>
      </c>
      <c r="P113" s="27">
        <f t="shared" si="27"/>
        <v>9.3998234774933798E-2</v>
      </c>
      <c r="Q113" s="27">
        <f t="shared" si="27"/>
        <v>7.9628400796284013E-2</v>
      </c>
      <c r="R113" s="27">
        <f t="shared" si="27"/>
        <v>6.4971751412429377E-2</v>
      </c>
      <c r="S113" s="27">
        <f t="shared" si="27"/>
        <v>6.2235009085402783E-2</v>
      </c>
      <c r="T113" s="27">
        <f t="shared" si="27"/>
        <v>8.8888888888888892E-2</v>
      </c>
      <c r="U113" s="66">
        <f t="shared" si="27"/>
        <v>6.1646669424906909E-2</v>
      </c>
      <c r="V113" s="27">
        <f t="shared" si="27"/>
        <v>0.13689752936411503</v>
      </c>
      <c r="W113" s="27">
        <f t="shared" si="27"/>
        <v>3.3867503717165043E-2</v>
      </c>
      <c r="X113" s="27">
        <f t="shared" si="27"/>
        <v>3.3558341369334617E-2</v>
      </c>
      <c r="Y113" s="27">
        <f t="shared" si="27"/>
        <v>0.12087164779279146</v>
      </c>
      <c r="Z113" s="27">
        <f t="shared" si="27"/>
        <v>0.12420077901080326</v>
      </c>
      <c r="AA113" s="27">
        <f t="shared" si="27"/>
        <v>2.6319119321776541E-2</v>
      </c>
    </row>
    <row r="114" spans="1:27">
      <c r="A114" s="274" t="s">
        <v>264</v>
      </c>
      <c r="B114" s="274"/>
      <c r="C114" s="27">
        <f t="shared" ref="C114:AA114" si="28">C77/C19</f>
        <v>4.6875000000000009</v>
      </c>
      <c r="D114" s="27">
        <f t="shared" si="28"/>
        <v>5.833333333333333</v>
      </c>
      <c r="E114" s="27">
        <f t="shared" si="28"/>
        <v>6.4312071692145496</v>
      </c>
      <c r="F114" s="27">
        <f t="shared" si="28"/>
        <v>9.7920277296360485</v>
      </c>
      <c r="G114" s="27">
        <f t="shared" si="28"/>
        <v>5.7377049180327875</v>
      </c>
      <c r="H114" s="27">
        <f t="shared" si="28"/>
        <v>11.587301587301587</v>
      </c>
      <c r="I114" s="27">
        <f t="shared" si="28"/>
        <v>3.8244007541071907</v>
      </c>
      <c r="J114" s="27">
        <f t="shared" si="28"/>
        <v>7.0103092783505163</v>
      </c>
      <c r="K114" s="27">
        <f t="shared" si="28"/>
        <v>2.7085257002154508</v>
      </c>
      <c r="L114" s="27">
        <f t="shared" si="28"/>
        <v>8.5245901639344268</v>
      </c>
      <c r="M114" s="27">
        <f t="shared" si="28"/>
        <v>3.8846880907372401</v>
      </c>
      <c r="N114" s="27">
        <f t="shared" si="28"/>
        <v>2.3613595706618962</v>
      </c>
      <c r="O114" s="27">
        <f t="shared" si="28"/>
        <v>5.8992805755395681</v>
      </c>
      <c r="P114" s="27">
        <f t="shared" si="28"/>
        <v>16.751012145748987</v>
      </c>
      <c r="Q114" s="27">
        <f t="shared" si="28"/>
        <v>23.448275862068964</v>
      </c>
      <c r="R114" s="27">
        <f t="shared" si="28"/>
        <v>18.108108108108109</v>
      </c>
      <c r="S114" s="27">
        <f t="shared" si="28"/>
        <v>6.8448322879738202</v>
      </c>
      <c r="T114" s="27">
        <f t="shared" si="28"/>
        <v>4.7941176470588234</v>
      </c>
      <c r="U114" s="66">
        <f t="shared" si="28"/>
        <v>7</v>
      </c>
      <c r="V114" s="27">
        <f t="shared" si="28"/>
        <v>4.3684210526315788</v>
      </c>
      <c r="W114" s="27">
        <f t="shared" si="28"/>
        <v>5.4940711462450595</v>
      </c>
      <c r="X114" s="27">
        <f t="shared" si="28"/>
        <v>7.0410367170626342</v>
      </c>
      <c r="Y114" s="27">
        <f t="shared" si="28"/>
        <v>3.2707114259316294</v>
      </c>
      <c r="Z114" s="27">
        <f t="shared" si="28"/>
        <v>0.59071729957805907</v>
      </c>
      <c r="AA114" s="27">
        <f t="shared" si="28"/>
        <v>3.0555555555555554</v>
      </c>
    </row>
    <row r="115" spans="1:27">
      <c r="A115" s="274" t="s">
        <v>265</v>
      </c>
      <c r="B115" s="274"/>
      <c r="C115" s="27">
        <f t="shared" ref="C115:AA115" si="29">C77/C78</f>
        <v>2.1538461538461537</v>
      </c>
      <c r="D115" s="27">
        <f t="shared" si="29"/>
        <v>1</v>
      </c>
      <c r="E115" s="27">
        <f t="shared" si="29"/>
        <v>1.5061728395061729</v>
      </c>
      <c r="F115" s="27">
        <f t="shared" si="29"/>
        <v>2.2751677852348995</v>
      </c>
      <c r="G115" s="27">
        <f t="shared" si="29"/>
        <v>2</v>
      </c>
      <c r="H115" s="27">
        <f t="shared" si="29"/>
        <v>1.4455445544554455</v>
      </c>
      <c r="I115" s="27">
        <f t="shared" si="29"/>
        <v>1.0252707581227436</v>
      </c>
      <c r="J115" s="27">
        <f t="shared" si="29"/>
        <v>1</v>
      </c>
      <c r="K115" s="27">
        <f t="shared" si="29"/>
        <v>1.375</v>
      </c>
      <c r="L115" s="27">
        <f t="shared" si="29"/>
        <v>1</v>
      </c>
      <c r="M115" s="27">
        <f t="shared" si="29"/>
        <v>1.1810344827586208</v>
      </c>
      <c r="N115" s="27">
        <f t="shared" si="29"/>
        <v>1</v>
      </c>
      <c r="O115" s="27">
        <f t="shared" si="29"/>
        <v>1</v>
      </c>
      <c r="P115" s="27">
        <f t="shared" si="29"/>
        <v>1</v>
      </c>
      <c r="Q115" s="27">
        <f t="shared" si="29"/>
        <v>1.5111111111111111</v>
      </c>
      <c r="R115" s="27">
        <f t="shared" si="29"/>
        <v>2.5283018867924527</v>
      </c>
      <c r="S115" s="27">
        <f t="shared" si="29"/>
        <v>3.6911764705882355</v>
      </c>
      <c r="T115" s="27">
        <f t="shared" si="29"/>
        <v>1.314516129032258</v>
      </c>
      <c r="U115" s="66">
        <f t="shared" si="29"/>
        <v>1.4691358024691359</v>
      </c>
      <c r="V115" s="27">
        <f t="shared" si="29"/>
        <v>1.3833333333333333</v>
      </c>
      <c r="W115" s="27">
        <f t="shared" si="29"/>
        <v>1.2522522522522523</v>
      </c>
      <c r="X115" s="27">
        <f t="shared" si="29"/>
        <v>1.0550161812297734</v>
      </c>
      <c r="Y115" s="27">
        <f t="shared" si="29"/>
        <v>1.612756264236902</v>
      </c>
      <c r="Z115" s="27">
        <f t="shared" si="29"/>
        <v>1.0833333333333333</v>
      </c>
      <c r="AA115" s="27">
        <f t="shared" si="29"/>
        <v>1</v>
      </c>
    </row>
    <row r="116" spans="1:27" s="85" customFormat="1">
      <c r="A116" s="105"/>
      <c r="B116" s="98"/>
      <c r="U116" s="99"/>
    </row>
  </sheetData>
  <mergeCells count="30">
    <mergeCell ref="A112:B112"/>
    <mergeCell ref="A113:B113"/>
    <mergeCell ref="A114:B114"/>
    <mergeCell ref="A115:B115"/>
    <mergeCell ref="A108:B108"/>
    <mergeCell ref="A109:B109"/>
    <mergeCell ref="A110:B110"/>
    <mergeCell ref="A111:B111"/>
    <mergeCell ref="A104:B104"/>
    <mergeCell ref="A105:B105"/>
    <mergeCell ref="A106:B106"/>
    <mergeCell ref="A107:B107"/>
    <mergeCell ref="A100:B100"/>
    <mergeCell ref="A101:B101"/>
    <mergeCell ref="A102:B102"/>
    <mergeCell ref="A103:B103"/>
    <mergeCell ref="A88:B96"/>
    <mergeCell ref="A3:A5"/>
    <mergeCell ref="A7:A8"/>
    <mergeCell ref="A98:B98"/>
    <mergeCell ref="A99:B99"/>
    <mergeCell ref="A38:A49"/>
    <mergeCell ref="A51:A53"/>
    <mergeCell ref="A55:A78"/>
    <mergeCell ref="A80:A86"/>
    <mergeCell ref="A2:B2"/>
    <mergeCell ref="A10:A13"/>
    <mergeCell ref="A15:A19"/>
    <mergeCell ref="A21:A27"/>
    <mergeCell ref="A29:A36"/>
  </mergeCells>
  <phoneticPr fontId="0" type="noConversion"/>
  <pageMargins left="9.8425196850393706E-2" right="9.8425196850393706E-2" top="9.8425196850393706E-2" bottom="9.8425196850393706E-2" header="0.51181102362204722" footer="0.51181102362204722"/>
  <pageSetup orientation="landscape" horizontalDpi="4294967293" r:id="rId1"/>
  <headerFooter alignWithMargins="0"/>
  <rowBreaks count="3" manualBreakCount="3">
    <brk id="36" max="16383" man="1"/>
    <brk id="54" max="16383" man="1"/>
    <brk id="97"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codeName="Sheet3"/>
  <dimension ref="A1"/>
  <sheetViews>
    <sheetView topLeftCell="I13" workbookViewId="0">
      <selection activeCell="C46" sqref="C46"/>
    </sheetView>
  </sheetViews>
  <sheetFormatPr defaultRowHeight="12.75"/>
  <sheetData/>
  <phoneticPr fontId="0"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
  <sheetViews>
    <sheetView topLeftCell="H14" workbookViewId="0">
      <selection activeCell="C46" sqref="C46"/>
    </sheetView>
  </sheetViews>
  <sheetFormatPr defaultRowHeight="12.75"/>
  <sheetData/>
  <phoneticPr fontId="0"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dimension ref="A1"/>
  <sheetViews>
    <sheetView topLeftCell="H10" workbookViewId="0">
      <selection activeCell="C46" sqref="C46"/>
    </sheetView>
  </sheetViews>
  <sheetFormatPr defaultRowHeight="12.75"/>
  <sheetData/>
  <phoneticPr fontId="0"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dimension ref="A1"/>
  <sheetViews>
    <sheetView topLeftCell="I1" workbookViewId="0">
      <selection activeCell="C46" sqref="C46"/>
    </sheetView>
  </sheetViews>
  <sheetFormatPr defaultRowHeight="12.75"/>
  <sheetData/>
  <phoneticPr fontId="0" type="noConversion"/>
  <pageMargins left="0.75" right="0.75" top="1" bottom="1" header="0.5" footer="0.5"/>
  <pageSetup orientation="landscape" horizontalDpi="1200" verticalDpi="1200" r:id="rId1"/>
  <headerFooter alignWithMargins="0">
    <oddFooter>&amp;LCPSLD Graphs 2003-04&amp;RPage 35</oddFooter>
  </headerFooter>
  <drawing r:id="rId2"/>
</worksheet>
</file>

<file path=xl/worksheets/sheet7.xml><?xml version="1.0" encoding="utf-8"?>
<worksheet xmlns="http://schemas.openxmlformats.org/spreadsheetml/2006/main" xmlns:r="http://schemas.openxmlformats.org/officeDocument/2006/relationships">
  <sheetPr codeName="Sheet7"/>
  <dimension ref="A1"/>
  <sheetViews>
    <sheetView topLeftCell="F1" workbookViewId="0">
      <selection activeCell="C46" sqref="C46"/>
    </sheetView>
  </sheetViews>
  <sheetFormatPr defaultRowHeight="12.75"/>
  <sheetData/>
  <phoneticPr fontId="0" type="noConversion"/>
  <pageMargins left="0.75" right="0.75" top="1" bottom="1" header="0.5" footer="0.5"/>
  <pageSetup orientation="landscape" horizontalDpi="1200" verticalDpi="1200" r:id="rId1"/>
  <headerFooter alignWithMargins="0">
    <oddFooter>&amp;LCPSLD Graphs 2003-04&amp;RPage 36</oddFooter>
  </headerFooter>
  <drawing r:id="rId2"/>
</worksheet>
</file>

<file path=xl/worksheets/sheet8.xml><?xml version="1.0" encoding="utf-8"?>
<worksheet xmlns="http://schemas.openxmlformats.org/spreadsheetml/2006/main" xmlns:r="http://schemas.openxmlformats.org/officeDocument/2006/relationships">
  <sheetPr codeName="Sheet8"/>
  <dimension ref="A1"/>
  <sheetViews>
    <sheetView topLeftCell="E1" workbookViewId="0">
      <selection activeCell="C46" sqref="C46"/>
    </sheetView>
  </sheetViews>
  <sheetFormatPr defaultRowHeight="12.75"/>
  <sheetData/>
  <phoneticPr fontId="0" type="noConversion"/>
  <pageMargins left="0.75" right="0.75" top="1" bottom="1" header="0.5" footer="0.5"/>
  <pageSetup orientation="landscape" horizontalDpi="1200" verticalDpi="1200" r:id="rId1"/>
  <headerFooter alignWithMargins="0">
    <oddFooter>&amp;CCPSLD Graphs 2003-04&amp;RPage 37</oddFooter>
  </headerFooter>
  <drawing r:id="rId2"/>
</worksheet>
</file>

<file path=xl/worksheets/sheet9.xml><?xml version="1.0" encoding="utf-8"?>
<worksheet xmlns="http://schemas.openxmlformats.org/spreadsheetml/2006/main" xmlns:r="http://schemas.openxmlformats.org/officeDocument/2006/relationships">
  <sheetPr codeName="Sheet9"/>
  <dimension ref="A1"/>
  <sheetViews>
    <sheetView topLeftCell="E1" workbookViewId="0">
      <selection activeCell="C46" sqref="C46"/>
    </sheetView>
  </sheetViews>
  <sheetFormatPr defaultRowHeight="12.75"/>
  <sheetData/>
  <phoneticPr fontId="0" type="noConversion"/>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25</vt:i4>
      </vt:variant>
      <vt:variant>
        <vt:lpstr>Charts</vt:lpstr>
      </vt:variant>
      <vt:variant>
        <vt:i4>11</vt:i4>
      </vt:variant>
      <vt:variant>
        <vt:lpstr>Named Ranges</vt:lpstr>
      </vt:variant>
      <vt:variant>
        <vt:i4>5</vt:i4>
      </vt:variant>
    </vt:vector>
  </HeadingPairs>
  <TitlesOfParts>
    <vt:vector size="41" baseType="lpstr">
      <vt:lpstr>a</vt:lpstr>
      <vt:lpstr>b</vt:lpstr>
      <vt:lpstr>c</vt:lpstr>
      <vt:lpstr>d</vt:lpstr>
      <vt:lpstr>e</vt:lpstr>
      <vt:lpstr>f</vt:lpstr>
      <vt:lpstr>g</vt:lpstr>
      <vt:lpstr>h</vt:lpstr>
      <vt:lpstr>i</vt:lpstr>
      <vt:lpstr>j</vt:lpstr>
      <vt:lpstr>k</vt:lpstr>
      <vt:lpstr>l</vt:lpstr>
      <vt:lpstr>m</vt:lpstr>
      <vt:lpstr>n</vt:lpstr>
      <vt:lpstr>p</vt:lpstr>
      <vt:lpstr>q</vt:lpstr>
      <vt:lpstr>r</vt:lpstr>
      <vt:lpstr>CPSLD Ratios 2005-2006</vt:lpstr>
      <vt:lpstr>CPSLD Notes 2005-2006</vt:lpstr>
      <vt:lpstr>Legend</vt:lpstr>
      <vt:lpstr>Revised Table of Contents</vt:lpstr>
      <vt:lpstr>Revised CPSLD Stats 2005-2006</vt:lpstr>
      <vt:lpstr>Revised CPSLD Ratios 2005-2006 </vt:lpstr>
      <vt:lpstr>Revised FTE Data</vt:lpstr>
      <vt:lpstr>cpsldStats2004_Horizontal</vt:lpstr>
      <vt:lpstr>o</vt:lpstr>
      <vt:lpstr>aa</vt:lpstr>
      <vt:lpstr>bb</vt:lpstr>
      <vt:lpstr>cc</vt:lpstr>
      <vt:lpstr>dd</vt:lpstr>
      <vt:lpstr>ii</vt:lpstr>
      <vt:lpstr>jj</vt:lpstr>
      <vt:lpstr>mm</vt:lpstr>
      <vt:lpstr>nn</vt:lpstr>
      <vt:lpstr>oo</vt:lpstr>
      <vt:lpstr>pp</vt:lpstr>
      <vt:lpstr>bx</vt:lpstr>
      <vt:lpstr>'Revised CPSLD Stats 2005-2006'!Print_Area</vt:lpstr>
      <vt:lpstr>'CPSLD Notes 2005-2006'!Print_Titles</vt:lpstr>
      <vt:lpstr>cpsldStats2004_Horizontal!Print_Titles</vt:lpstr>
      <vt:lpstr>'Revised CPSLD Stats 2005-2006'!Print_Titles</vt:lpstr>
    </vt:vector>
  </TitlesOfParts>
  <Company>Vancouver Community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VCC</dc:creator>
  <cp:lastModifiedBy>Jeffery</cp:lastModifiedBy>
  <cp:lastPrinted>2007-01-11T00:16:07Z</cp:lastPrinted>
  <dcterms:created xsi:type="dcterms:W3CDTF">2004-10-28T20:30:14Z</dcterms:created>
  <dcterms:modified xsi:type="dcterms:W3CDTF">2011-03-28T17:01:18Z</dcterms:modified>
</cp:coreProperties>
</file>